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ccapmip12\Data\bccapmo\USERS\amkelemen\Desktop\BCCAP HS ADMIN\"/>
    </mc:Choice>
  </mc:AlternateContent>
  <xr:revisionPtr revIDLastSave="0" documentId="8_{76709D84-5787-4017-8811-F6539D3D3AB2}" xr6:coauthVersionLast="45" xr6:coauthVersionMax="45" xr10:uidLastSave="{00000000-0000-0000-0000-000000000000}"/>
  <bookViews>
    <workbookView xWindow="23880" yWindow="0" windowWidth="24240" windowHeight="13140"/>
  </bookViews>
  <sheets>
    <sheet name="Admin Costs" sheetId="1" r:id="rId1"/>
    <sheet name="admin exp fye  2.2012" sheetId="2" state="hidden" r:id="rId2"/>
  </sheets>
  <definedNames>
    <definedName name="_xlnm.Print_Area" localSheetId="0">'Admin Costs'!$A$1:$T$87</definedName>
    <definedName name="_xlnm.Print_Area" localSheetId="1">'admin exp fye  2.2012'!$A$1:$Z$42</definedName>
    <definedName name="_xlnm.Print_Titles" localSheetId="0">'Admin Costs'!$A:$A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36" i="1"/>
  <c r="O37" i="1"/>
  <c r="O34" i="1"/>
  <c r="O33" i="1"/>
  <c r="O32" i="1"/>
  <c r="O31" i="1"/>
  <c r="M43" i="1"/>
  <c r="I44" i="1"/>
  <c r="H95" i="1"/>
  <c r="I16" i="1"/>
  <c r="M16" i="1" s="1"/>
  <c r="H90" i="1"/>
  <c r="I15" i="1"/>
  <c r="H89" i="1" s="1"/>
  <c r="G74" i="1"/>
  <c r="H24" i="1"/>
  <c r="Z29" i="2"/>
  <c r="I18" i="1"/>
  <c r="H92" i="1" s="1"/>
  <c r="H90" i="2"/>
  <c r="G69" i="2"/>
  <c r="W41" i="2"/>
  <c r="U41" i="2"/>
  <c r="Y41" i="2"/>
  <c r="R41" i="2"/>
  <c r="Q41" i="2"/>
  <c r="L41" i="2"/>
  <c r="K41" i="2"/>
  <c r="J41" i="2"/>
  <c r="I41" i="2"/>
  <c r="H41" i="2"/>
  <c r="G41" i="2"/>
  <c r="F41" i="2"/>
  <c r="E41" i="2"/>
  <c r="D41" i="2"/>
  <c r="Z39" i="2"/>
  <c r="Z38" i="2"/>
  <c r="Z37" i="2"/>
  <c r="Z36" i="2"/>
  <c r="Z35" i="2"/>
  <c r="Z34" i="2"/>
  <c r="Z33" i="2"/>
  <c r="Z32" i="2"/>
  <c r="Z31" i="2"/>
  <c r="Z30" i="2"/>
  <c r="W23" i="2"/>
  <c r="F68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U21" i="2"/>
  <c r="H91" i="2" s="1"/>
  <c r="Z21" i="2"/>
  <c r="U20" i="2"/>
  <c r="Z20" i="2" s="1"/>
  <c r="U19" i="2"/>
  <c r="H89" i="2"/>
  <c r="U18" i="2"/>
  <c r="H88" i="2" s="1"/>
  <c r="U17" i="2"/>
  <c r="Z17" i="2" s="1"/>
  <c r="U16" i="2"/>
  <c r="H86" i="2" s="1"/>
  <c r="Z16" i="2"/>
  <c r="U15" i="2"/>
  <c r="H85" i="2"/>
  <c r="U14" i="2"/>
  <c r="Z14" i="2" s="1"/>
  <c r="U13" i="2"/>
  <c r="H83" i="2" s="1"/>
  <c r="Z13" i="2"/>
  <c r="U12" i="2"/>
  <c r="H82" i="2" s="1"/>
  <c r="U11" i="2"/>
  <c r="I19" i="1"/>
  <c r="H93" i="1" s="1"/>
  <c r="I21" i="1"/>
  <c r="M21" i="1" s="1"/>
  <c r="I22" i="1"/>
  <c r="H96" i="1"/>
  <c r="M40" i="1"/>
  <c r="H44" i="1"/>
  <c r="G44" i="1"/>
  <c r="F44" i="1"/>
  <c r="E44" i="1"/>
  <c r="D44" i="1"/>
  <c r="Z12" i="2"/>
  <c r="Z15" i="2"/>
  <c r="G24" i="1"/>
  <c r="H87" i="2"/>
  <c r="I12" i="1"/>
  <c r="H86" i="1"/>
  <c r="I13" i="1"/>
  <c r="H87" i="1"/>
  <c r="I20" i="1"/>
  <c r="H94" i="1"/>
  <c r="I17" i="1"/>
  <c r="H91" i="1" s="1"/>
  <c r="D24" i="1"/>
  <c r="I14" i="1"/>
  <c r="H88" i="1" s="1"/>
  <c r="E24" i="1"/>
  <c r="M42" i="1"/>
  <c r="Z11" i="2"/>
  <c r="H84" i="2"/>
  <c r="Z19" i="2"/>
  <c r="H81" i="2"/>
  <c r="M34" i="1"/>
  <c r="M22" i="1"/>
  <c r="M32" i="1"/>
  <c r="M15" i="1"/>
  <c r="M35" i="1"/>
  <c r="M14" i="1"/>
  <c r="M37" i="1"/>
  <c r="M41" i="1"/>
  <c r="M12" i="1"/>
  <c r="M13" i="1"/>
  <c r="M38" i="1"/>
  <c r="M36" i="1"/>
  <c r="M33" i="1"/>
  <c r="M31" i="1"/>
  <c r="M39" i="1"/>
  <c r="K44" i="1"/>
  <c r="L44" i="1" s="1"/>
  <c r="M20" i="1"/>
  <c r="K24" i="1"/>
  <c r="H93" i="2" l="1"/>
  <c r="H98" i="1"/>
  <c r="F73" i="1"/>
  <c r="I24" i="1"/>
  <c r="M18" i="1"/>
  <c r="M19" i="1"/>
  <c r="Z18" i="2"/>
  <c r="M17" i="1"/>
  <c r="U23" i="2"/>
  <c r="Y23" i="2" s="1"/>
  <c r="F66" i="1" l="1"/>
  <c r="F68" i="1" s="1"/>
  <c r="F72" i="1" s="1"/>
  <c r="L24" i="1"/>
  <c r="F61" i="2"/>
  <c r="F63" i="2" s="1"/>
  <c r="F67" i="2" s="1"/>
  <c r="F69" i="2" l="1"/>
  <c r="H67" i="2"/>
  <c r="I67" i="2" s="1"/>
  <c r="F74" i="1"/>
  <c r="H72" i="1"/>
  <c r="I72" i="1" s="1"/>
</calcChain>
</file>

<file path=xl/sharedStrings.xml><?xml version="1.0" encoding="utf-8"?>
<sst xmlns="http://schemas.openxmlformats.org/spreadsheetml/2006/main" count="207" uniqueCount="94">
  <si>
    <t>BCCAP</t>
  </si>
  <si>
    <t>Schedule of Functional Expenses Detail Support</t>
  </si>
  <si>
    <t xml:space="preserve"> </t>
  </si>
  <si>
    <t>46Y</t>
  </si>
  <si>
    <t>Salaries and wages</t>
  </si>
  <si>
    <t xml:space="preserve">Fringe benefits </t>
  </si>
  <si>
    <t>Consultants and contract services</t>
  </si>
  <si>
    <t>Travel</t>
  </si>
  <si>
    <t>Space costs and rentals</t>
  </si>
  <si>
    <t>Consumable supplies</t>
  </si>
  <si>
    <t>Specific assistance to clients</t>
  </si>
  <si>
    <t>Other direct costs</t>
  </si>
  <si>
    <t>Depreciation</t>
  </si>
  <si>
    <t>Interest</t>
  </si>
  <si>
    <t>Totals</t>
  </si>
  <si>
    <t>11A</t>
  </si>
  <si>
    <t>Equipment purchased, leased and rented</t>
  </si>
  <si>
    <t>90J</t>
  </si>
  <si>
    <t>Administrative Expenses</t>
  </si>
  <si>
    <t>5B</t>
  </si>
  <si>
    <t>5D</t>
  </si>
  <si>
    <t>6S</t>
  </si>
  <si>
    <t>8V</t>
  </si>
  <si>
    <t>Head Start</t>
  </si>
  <si>
    <t>Total NJS</t>
  </si>
  <si>
    <t>HEAD START</t>
  </si>
  <si>
    <t>NJS</t>
  </si>
  <si>
    <t>For Disclosure to the FINANCIAL STATEMENTS</t>
  </si>
  <si>
    <t>Total</t>
  </si>
  <si>
    <t>FS</t>
  </si>
  <si>
    <t>Management and General Analytic</t>
  </si>
  <si>
    <t>Total M&amp;G</t>
  </si>
  <si>
    <t>Total Expenses</t>
  </si>
  <si>
    <t>Ratio</t>
  </si>
  <si>
    <t>Variance</t>
  </si>
  <si>
    <t>%</t>
  </si>
  <si>
    <t>deemed reasonable</t>
  </si>
  <si>
    <t>Management and General Allocation Totals</t>
  </si>
  <si>
    <t>59A</t>
  </si>
  <si>
    <t>6K</t>
  </si>
  <si>
    <t>8W</t>
  </si>
  <si>
    <t>90H</t>
  </si>
  <si>
    <t>Amounts agree to program trial balances.  Programs are intended specifically for the payment of administration costs in accordance with the grant documents.  As such, all of the</t>
  </si>
  <si>
    <t>programs expenditures are allocated as M&amp;G expense.</t>
  </si>
  <si>
    <t>Total Per Adj</t>
  </si>
  <si>
    <t>NJ TB</t>
  </si>
  <si>
    <t>Admin Percentage</t>
  </si>
  <si>
    <t>Total TB less</t>
  </si>
  <si>
    <t>M&amp;G Exp</t>
  </si>
  <si>
    <t>HS TB</t>
  </si>
  <si>
    <t>(See UV-1)</t>
  </si>
  <si>
    <t>TB</t>
  </si>
  <si>
    <t>Pursuant to grant requirements, the maximum allowable expenditures for administrative costs is 15% of total expenditures.  Percentage of admin costs as a percentage of total expenditures is less than</t>
  </si>
  <si>
    <t>the maximum allowable percentage.</t>
  </si>
  <si>
    <t>7P</t>
  </si>
  <si>
    <t xml:space="preserve">Amounts represent a portion of total costs for program expenditures.  Per M. Scanlon, no separate program for M&amp;G costs is maintained under this grant.  </t>
  </si>
  <si>
    <t>BCCAP 02/29/12</t>
  </si>
  <si>
    <t>7O</t>
  </si>
  <si>
    <t>7Q</t>
  </si>
  <si>
    <t xml:space="preserve">costs for the CSBG Grant (dept 9) to 15% of total grant costs, b) a phase out by the state of New Jersey of the </t>
  </si>
  <si>
    <t xml:space="preserve">OHA (dept 11) and CSBG ARRA (dept 6B) grants, c) a reduction in Head Start costs as a result of the </t>
  </si>
  <si>
    <t>resignation for the program director (who was replaced at a lower salaried employee) and d) management's</t>
  </si>
  <si>
    <r>
      <rPr>
        <b/>
        <sz val="10"/>
        <rFont val="Arial"/>
        <family val="2"/>
      </rPr>
      <t xml:space="preserve">Note: 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Per M. Scanlon, Controller, decrease in admin costs is due to a) the state of New Jersey limiting admin</t>
    </r>
  </si>
  <si>
    <t xml:space="preserve">decision to allocate Head Start principal payments to the individual Head Start centers (ie, program codes 22A </t>
  </si>
  <si>
    <t>through 22L) based on the building securing the loan rather than record principal payments as an administrative</t>
  </si>
  <si>
    <t xml:space="preserve"> costs.  Giventhese explanations, the decrease in admin is considered reasonable.</t>
  </si>
  <si>
    <t>CSBG Admin</t>
  </si>
  <si>
    <t>Voucher Support Admin</t>
  </si>
  <si>
    <t>A</t>
  </si>
  <si>
    <t>B</t>
  </si>
  <si>
    <t>C</t>
  </si>
  <si>
    <t>D</t>
  </si>
  <si>
    <t>E</t>
  </si>
  <si>
    <t>F</t>
  </si>
  <si>
    <t>G</t>
  </si>
  <si>
    <t>K</t>
  </si>
  <si>
    <t>H</t>
  </si>
  <si>
    <t>J</t>
  </si>
  <si>
    <t>Salaries and wages incl. P/R taxes</t>
  </si>
  <si>
    <t>NJS TB</t>
  </si>
  <si>
    <t>PBC</t>
  </si>
  <si>
    <t>Per inquiry with client, amounts agree to administrative expense included in program.  Program incurs both direct and administrative costs.   All direct costs have been excluded from schedule.</t>
  </si>
  <si>
    <t>(See R.3)</t>
  </si>
  <si>
    <r>
      <t xml:space="preserve">In-Kind </t>
    </r>
    <r>
      <rPr>
        <b/>
        <sz val="10"/>
        <rFont val="Arial"/>
        <family val="2"/>
      </rPr>
      <t>(See 12-1)</t>
    </r>
  </si>
  <si>
    <r>
      <t xml:space="preserve">Principal released &amp; Fixed Assets Purchased </t>
    </r>
    <r>
      <rPr>
        <b/>
        <sz val="10"/>
        <rFont val="Arial"/>
        <family val="2"/>
      </rPr>
      <t>(see 11-1)</t>
    </r>
  </si>
  <si>
    <t>HEAD START                                                       In-Kind</t>
  </si>
  <si>
    <t>LIHEAP</t>
  </si>
  <si>
    <t>USF</t>
  </si>
  <si>
    <t>5U/5U-17</t>
  </si>
  <si>
    <t>5T/5T-17</t>
  </si>
  <si>
    <r>
      <t xml:space="preserve">Note: </t>
    </r>
    <r>
      <rPr>
        <sz val="10"/>
        <rFont val="Arial"/>
        <family val="2"/>
      </rPr>
      <t xml:space="preserve"> Decrease in M&amp;G expense is due to change in allocation by client.  Client began allocating </t>
    </r>
  </si>
  <si>
    <t>depreciation expense to programs rather than allocating 100% to M&amp;G costs.  Given this, decrease is</t>
  </si>
  <si>
    <t>considered reasonable.</t>
  </si>
  <si>
    <t>M&amp;G Depr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</si>
</sst>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74" formatCode="0.000%"/>
    <numFmt numFmtId="175" formatCode="0.0000%"/>
  </numFmts>
  <fonts count="1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62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14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164" fontId="4" fillId="0" borderId="0" xfId="1" applyNumberFormat="1" applyFont="1" applyFill="1"/>
    <xf numFmtId="0" fontId="4" fillId="0" borderId="0" xfId="4" applyFont="1" applyAlignment="1">
      <alignment horizontal="left" indent="1"/>
    </xf>
    <xf numFmtId="164" fontId="4" fillId="0" borderId="0" xfId="1" applyNumberFormat="1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164" fontId="4" fillId="0" borderId="1" xfId="1" applyNumberFormat="1" applyFont="1" applyBorder="1"/>
    <xf numFmtId="6" fontId="4" fillId="0" borderId="0" xfId="0" applyNumberFormat="1" applyFont="1"/>
    <xf numFmtId="0" fontId="4" fillId="0" borderId="1" xfId="4" applyFont="1" applyBorder="1" applyAlignment="1">
      <alignment horizontal="left" indent="1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37" fontId="4" fillId="0" borderId="0" xfId="0" applyNumberFormat="1" applyFont="1"/>
    <xf numFmtId="37" fontId="4" fillId="0" borderId="0" xfId="1" applyNumberFormat="1" applyFont="1"/>
    <xf numFmtId="37" fontId="4" fillId="0" borderId="1" xfId="1" applyNumberFormat="1" applyFont="1" applyBorder="1"/>
    <xf numFmtId="37" fontId="4" fillId="0" borderId="1" xfId="0" applyNumberFormat="1" applyFont="1" applyBorder="1"/>
    <xf numFmtId="0" fontId="3" fillId="0" borderId="0" xfId="0" quotePrefix="1" applyFont="1"/>
    <xf numFmtId="164" fontId="4" fillId="0" borderId="1" xfId="0" applyNumberFormat="1" applyFont="1" applyBorder="1"/>
    <xf numFmtId="43" fontId="4" fillId="0" borderId="0" xfId="1" applyFont="1" applyAlignment="1">
      <alignment vertical="top" wrapText="1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0" fontId="6" fillId="2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9" fontId="4" fillId="0" borderId="0" xfId="5" applyFont="1" applyFill="1"/>
    <xf numFmtId="0" fontId="4" fillId="0" borderId="0" xfId="0" applyFont="1" applyFill="1"/>
    <xf numFmtId="0" fontId="3" fillId="3" borderId="2" xfId="0" applyFont="1" applyFill="1" applyBorder="1"/>
    <xf numFmtId="0" fontId="4" fillId="3" borderId="3" xfId="0" applyFont="1" applyFill="1" applyBorder="1"/>
    <xf numFmtId="43" fontId="4" fillId="3" borderId="3" xfId="0" applyNumberFormat="1" applyFont="1" applyFill="1" applyBorder="1"/>
    <xf numFmtId="43" fontId="4" fillId="3" borderId="4" xfId="0" applyNumberFormat="1" applyFont="1" applyFill="1" applyBorder="1"/>
    <xf numFmtId="0" fontId="3" fillId="3" borderId="5" xfId="0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3" fontId="4" fillId="3" borderId="6" xfId="0" applyNumberFormat="1" applyFont="1" applyFill="1" applyBorder="1"/>
    <xf numFmtId="0" fontId="4" fillId="3" borderId="5" xfId="0" applyFont="1" applyFill="1" applyBorder="1"/>
    <xf numFmtId="0" fontId="7" fillId="3" borderId="0" xfId="0" applyFont="1" applyFill="1" applyBorder="1"/>
    <xf numFmtId="164" fontId="4" fillId="3" borderId="0" xfId="1" applyNumberFormat="1" applyFont="1" applyFill="1" applyBorder="1"/>
    <xf numFmtId="164" fontId="4" fillId="3" borderId="1" xfId="1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164" fontId="4" fillId="3" borderId="8" xfId="1" applyNumberFormat="1" applyFont="1" applyFill="1" applyBorder="1"/>
    <xf numFmtId="0" fontId="7" fillId="3" borderId="8" xfId="0" applyFont="1" applyFill="1" applyBorder="1"/>
    <xf numFmtId="0" fontId="4" fillId="3" borderId="9" xfId="0" applyFont="1" applyFill="1" applyBorder="1"/>
    <xf numFmtId="0" fontId="4" fillId="3" borderId="4" xfId="0" applyFont="1" applyFill="1" applyBorder="1"/>
    <xf numFmtId="0" fontId="3" fillId="3" borderId="1" xfId="0" applyFont="1" applyFill="1" applyBorder="1" applyAlignment="1">
      <alignment horizontal="center"/>
    </xf>
    <xf numFmtId="164" fontId="4" fillId="3" borderId="0" xfId="0" applyNumberFormat="1" applyFont="1" applyFill="1" applyBorder="1"/>
    <xf numFmtId="9" fontId="4" fillId="3" borderId="0" xfId="5" applyFont="1" applyFill="1" applyBorder="1"/>
    <xf numFmtId="0" fontId="9" fillId="3" borderId="0" xfId="0" applyFont="1" applyFill="1" applyBorder="1"/>
    <xf numFmtId="165" fontId="4" fillId="3" borderId="0" xfId="5" applyNumberFormat="1" applyFont="1" applyFill="1" applyBorder="1"/>
    <xf numFmtId="0" fontId="4" fillId="3" borderId="5" xfId="4" applyFont="1" applyFill="1" applyBorder="1" applyAlignment="1">
      <alignment horizontal="left" indent="1"/>
    </xf>
    <xf numFmtId="164" fontId="4" fillId="3" borderId="1" xfId="0" applyNumberFormat="1" applyFont="1" applyFill="1" applyBorder="1"/>
    <xf numFmtId="164" fontId="4" fillId="3" borderId="8" xfId="0" applyNumberFormat="1" applyFont="1" applyFill="1" applyBorder="1"/>
    <xf numFmtId="0" fontId="7" fillId="3" borderId="9" xfId="0" applyFont="1" applyFill="1" applyBorder="1"/>
    <xf numFmtId="0" fontId="3" fillId="0" borderId="0" xfId="0" applyFont="1" applyAlignment="1">
      <alignment horizontal="center" vertical="top" wrapText="1"/>
    </xf>
    <xf numFmtId="43" fontId="1" fillId="0" borderId="0" xfId="0" applyNumberFormat="1" applyFont="1"/>
    <xf numFmtId="10" fontId="4" fillId="4" borderId="0" xfId="5" applyNumberFormat="1" applyFont="1" applyFill="1"/>
    <xf numFmtId="0" fontId="10" fillId="3" borderId="0" xfId="0" applyFont="1" applyFill="1" applyBorder="1"/>
    <xf numFmtId="0" fontId="10" fillId="3" borderId="0" xfId="0" applyFont="1" applyFill="1" applyBorder="1" applyAlignment="1">
      <alignment horizontal="right"/>
    </xf>
    <xf numFmtId="37" fontId="4" fillId="0" borderId="0" xfId="1" applyNumberFormat="1" applyFont="1" applyFill="1"/>
    <xf numFmtId="164" fontId="1" fillId="0" borderId="0" xfId="1" applyNumberFormat="1" applyFont="1" applyAlignment="1">
      <alignment vertical="top" wrapText="1"/>
    </xf>
    <xf numFmtId="164" fontId="1" fillId="0" borderId="0" xfId="1" applyNumberFormat="1" applyFont="1"/>
    <xf numFmtId="37" fontId="1" fillId="0" borderId="0" xfId="0" applyNumberFormat="1" applyFont="1"/>
    <xf numFmtId="37" fontId="1" fillId="0" borderId="0" xfId="1" applyNumberFormat="1" applyFont="1"/>
    <xf numFmtId="0" fontId="1" fillId="3" borderId="7" xfId="0" applyFont="1" applyFill="1" applyBorder="1"/>
    <xf numFmtId="0" fontId="1" fillId="3" borderId="5" xfId="0" applyFont="1" applyFill="1" applyBorder="1"/>
    <xf numFmtId="37" fontId="4" fillId="5" borderId="0" xfId="1" applyNumberFormat="1" applyFont="1" applyFill="1"/>
    <xf numFmtId="9" fontId="11" fillId="0" borderId="0" xfId="5" applyFont="1"/>
    <xf numFmtId="0" fontId="12" fillId="0" borderId="0" xfId="0" applyFont="1"/>
    <xf numFmtId="9" fontId="12" fillId="0" borderId="0" xfId="5" applyFont="1"/>
    <xf numFmtId="0" fontId="11" fillId="0" borderId="0" xfId="0" applyFont="1"/>
    <xf numFmtId="0" fontId="6" fillId="0" borderId="10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wrapText="1"/>
    </xf>
    <xf numFmtId="0" fontId="4" fillId="0" borderId="10" xfId="4" applyFont="1" applyBorder="1" applyAlignment="1">
      <alignment horizontal="left" indent="1"/>
    </xf>
    <xf numFmtId="164" fontId="4" fillId="0" borderId="10" xfId="1" applyNumberFormat="1" applyFont="1" applyFill="1" applyBorder="1"/>
    <xf numFmtId="0" fontId="4" fillId="0" borderId="10" xfId="0" applyFont="1" applyBorder="1"/>
    <xf numFmtId="37" fontId="4" fillId="0" borderId="10" xfId="1" applyNumberFormat="1" applyFont="1" applyBorder="1"/>
    <xf numFmtId="164" fontId="4" fillId="0" borderId="10" xfId="0" applyNumberFormat="1" applyFont="1" applyBorder="1"/>
    <xf numFmtId="164" fontId="4" fillId="0" borderId="10" xfId="1" applyNumberFormat="1" applyFont="1" applyBorder="1"/>
    <xf numFmtId="0" fontId="7" fillId="0" borderId="10" xfId="0" applyFont="1" applyBorder="1"/>
    <xf numFmtId="10" fontId="4" fillId="4" borderId="10" xfId="5" applyNumberFormat="1" applyFont="1" applyFill="1" applyBorder="1"/>
    <xf numFmtId="0" fontId="3" fillId="0" borderId="10" xfId="0" applyFont="1" applyBorder="1"/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9" fontId="3" fillId="0" borderId="0" xfId="5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0" xfId="0" applyFont="1" applyBorder="1" applyAlignment="1">
      <alignment vertical="top" wrapText="1"/>
    </xf>
    <xf numFmtId="43" fontId="4" fillId="0" borderId="10" xfId="1" applyFont="1" applyBorder="1" applyAlignment="1">
      <alignment vertical="top" wrapText="1"/>
    </xf>
    <xf numFmtId="43" fontId="4" fillId="0" borderId="10" xfId="1" applyFont="1" applyBorder="1"/>
    <xf numFmtId="6" fontId="4" fillId="0" borderId="10" xfId="0" applyNumberFormat="1" applyFont="1" applyBorder="1"/>
    <xf numFmtId="43" fontId="4" fillId="0" borderId="10" xfId="0" applyNumberFormat="1" applyFont="1" applyBorder="1"/>
    <xf numFmtId="10" fontId="4" fillId="0" borderId="10" xfId="5" applyNumberFormat="1" applyFont="1" applyBorder="1"/>
    <xf numFmtId="175" fontId="3" fillId="0" borderId="10" xfId="5" applyNumberFormat="1" applyFont="1" applyBorder="1"/>
    <xf numFmtId="10" fontId="3" fillId="0" borderId="10" xfId="5" applyNumberFormat="1" applyFont="1" applyBorder="1"/>
    <xf numFmtId="10" fontId="3" fillId="4" borderId="10" xfId="5" applyNumberFormat="1" applyFont="1" applyFill="1" applyBorder="1"/>
    <xf numFmtId="0" fontId="3" fillId="0" borderId="0" xfId="0" applyFont="1" applyFill="1"/>
    <xf numFmtId="0" fontId="1" fillId="0" borderId="10" xfId="4" applyFont="1" applyBorder="1" applyAlignment="1">
      <alignment horizontal="left" indent="1"/>
    </xf>
    <xf numFmtId="0" fontId="3" fillId="0" borderId="10" xfId="0" applyFont="1" applyFill="1" applyBorder="1" applyAlignment="1">
      <alignment horizontal="center"/>
    </xf>
    <xf numFmtId="0" fontId="10" fillId="0" borderId="0" xfId="0" applyFont="1"/>
    <xf numFmtId="37" fontId="1" fillId="0" borderId="10" xfId="1" applyNumberFormat="1" applyFont="1" applyFill="1" applyBorder="1"/>
    <xf numFmtId="164" fontId="1" fillId="3" borderId="0" xfId="0" applyNumberFormat="1" applyFont="1" applyFill="1" applyBorder="1"/>
    <xf numFmtId="0" fontId="6" fillId="0" borderId="1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164" fontId="4" fillId="6" borderId="10" xfId="1" applyNumberFormat="1" applyFont="1" applyFill="1" applyBorder="1"/>
    <xf numFmtId="37" fontId="1" fillId="6" borderId="10" xfId="1" applyNumberFormat="1" applyFont="1" applyFill="1" applyBorder="1"/>
    <xf numFmtId="37" fontId="4" fillId="6" borderId="10" xfId="1" applyNumberFormat="1" applyFont="1" applyFill="1" applyBorder="1"/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vertical="top"/>
    </xf>
    <xf numFmtId="174" fontId="4" fillId="3" borderId="0" xfId="5" applyNumberFormat="1" applyFont="1" applyFill="1" applyBorder="1"/>
    <xf numFmtId="165" fontId="4" fillId="3" borderId="0" xfId="0" applyNumberFormat="1" applyFont="1" applyFill="1" applyBorder="1"/>
    <xf numFmtId="43" fontId="4" fillId="3" borderId="5" xfId="0" applyNumberFormat="1" applyFont="1" applyFill="1" applyBorder="1"/>
    <xf numFmtId="43" fontId="4" fillId="3" borderId="7" xfId="0" applyNumberFormat="1" applyFont="1" applyFill="1" applyBorder="1"/>
    <xf numFmtId="43" fontId="4" fillId="3" borderId="8" xfId="0" applyNumberFormat="1" applyFont="1" applyFill="1" applyBorder="1"/>
    <xf numFmtId="43" fontId="4" fillId="3" borderId="9" xfId="0" applyNumberFormat="1" applyFont="1" applyFill="1" applyBorder="1"/>
    <xf numFmtId="0" fontId="1" fillId="3" borderId="0" xfId="3" applyFont="1" applyFill="1" applyBorder="1"/>
    <xf numFmtId="0" fontId="1" fillId="3" borderId="5" xfId="3" applyFont="1" applyFill="1" applyBorder="1"/>
    <xf numFmtId="0" fontId="1" fillId="3" borderId="6" xfId="3" applyFont="1" applyFill="1" applyBorder="1"/>
    <xf numFmtId="0" fontId="1" fillId="3" borderId="7" xfId="3" applyFont="1" applyFill="1" applyBorder="1"/>
    <xf numFmtId="0" fontId="1" fillId="3" borderId="8" xfId="3" applyFont="1" applyFill="1" applyBorder="1"/>
    <xf numFmtId="164" fontId="1" fillId="3" borderId="0" xfId="3" applyNumberFormat="1" applyFont="1" applyFill="1" applyBorder="1"/>
    <xf numFmtId="0" fontId="1" fillId="3" borderId="5" xfId="4" applyFont="1" applyFill="1" applyBorder="1" applyAlignment="1">
      <alignment horizontal="left" indent="1"/>
    </xf>
    <xf numFmtId="164" fontId="1" fillId="3" borderId="8" xfId="3" applyNumberFormat="1" applyFont="1" applyFill="1" applyBorder="1"/>
    <xf numFmtId="0" fontId="7" fillId="3" borderId="9" xfId="3" applyFont="1" applyFill="1" applyBorder="1"/>
    <xf numFmtId="164" fontId="1" fillId="6" borderId="10" xfId="1" applyNumberFormat="1" applyFont="1" applyFill="1" applyBorder="1"/>
    <xf numFmtId="37" fontId="1" fillId="6" borderId="10" xfId="3" applyNumberFormat="1" applyFont="1" applyFill="1" applyBorder="1"/>
    <xf numFmtId="37" fontId="1" fillId="6" borderId="10" xfId="1" applyNumberFormat="1" applyFont="1" applyFill="1" applyBorder="1"/>
    <xf numFmtId="43" fontId="1" fillId="3" borderId="5" xfId="0" applyNumberFormat="1" applyFont="1" applyFill="1" applyBorder="1"/>
    <xf numFmtId="174" fontId="4" fillId="0" borderId="0" xfId="5" applyNumberFormat="1" applyFont="1"/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6">
    <cellStyle name="Comma" xfId="1" builtinId="3"/>
    <cellStyle name="Currency 2" xfId="2"/>
    <cellStyle name="Normal" xfId="0" builtinId="0"/>
    <cellStyle name="Normal 2" xfId="3"/>
    <cellStyle name="Normal_BCCAP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</xdr:colOff>
      <xdr:row>45</xdr:row>
      <xdr:rowOff>43391</xdr:rowOff>
    </xdr:from>
    <xdr:to>
      <xdr:col>11</xdr:col>
      <xdr:colOff>210612</xdr:colOff>
      <xdr:row>51</xdr:row>
      <xdr:rowOff>43391</xdr:rowOff>
    </xdr:to>
    <xdr:sp macro="" textlink="">
      <xdr:nvSpPr>
        <xdr:cNvPr id="1026" name="TextBox 2">
          <a:extLst>
            <a:ext uri="{FF2B5EF4-FFF2-40B4-BE49-F238E27FC236}">
              <a16:creationId xmlns:a16="http://schemas.microsoft.com/office/drawing/2014/main" id="{DD7638D0-1435-4E34-9691-4120CE015256}"/>
            </a:ext>
          </a:extLst>
        </xdr:cNvPr>
        <xdr:cNvSpPr txBox="1">
          <a:spLocks noChangeArrowheads="1"/>
        </xdr:cNvSpPr>
      </xdr:nvSpPr>
      <xdr:spPr bwMode="auto">
        <a:xfrm>
          <a:off x="2789766" y="6844241"/>
          <a:ext cx="6488642" cy="9715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Note: 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Per discussion with M. Scanlon, Controller, allocation of M&amp;G expense to New Jersey programs is determined by the purpose of the program.   All supportive programs are allocated to M&amp;G expense.  The programs above are considered to be support programs and therefore are considered appropriately allocated to M&amp;G.   Head Start has a 15% ceiling in place which limits the amount of  supportive activity expense that can be allocated to M&amp;G.</a:t>
          </a:r>
        </a:p>
      </xdr:txBody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3</xdr:col>
      <xdr:colOff>19050</xdr:colOff>
      <xdr:row>53</xdr:row>
      <xdr:rowOff>9525</xdr:rowOff>
    </xdr:to>
    <xdr:pic>
      <xdr:nvPicPr>
        <xdr:cNvPr id="9669" name="Picture 11" descr="{a}.gif">
          <a:extLst>
            <a:ext uri="{FF2B5EF4-FFF2-40B4-BE49-F238E27FC236}">
              <a16:creationId xmlns:a16="http://schemas.microsoft.com/office/drawing/2014/main" id="{E7BE8067-8E61-4284-AD98-ABC77F20A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87439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295275</xdr:colOff>
      <xdr:row>64</xdr:row>
      <xdr:rowOff>142875</xdr:rowOff>
    </xdr:from>
    <xdr:to>
      <xdr:col>5</xdr:col>
      <xdr:colOff>104775</xdr:colOff>
      <xdr:row>65</xdr:row>
      <xdr:rowOff>152400</xdr:rowOff>
    </xdr:to>
    <xdr:pic>
      <xdr:nvPicPr>
        <xdr:cNvPr id="9670" name="Picture 14" descr="sum.gif">
          <a:extLst>
            <a:ext uri="{FF2B5EF4-FFF2-40B4-BE49-F238E27FC236}">
              <a16:creationId xmlns:a16="http://schemas.microsoft.com/office/drawing/2014/main" id="{1C59C4F1-17B0-450B-B61E-0D9361B7F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108394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64</xdr:row>
      <xdr:rowOff>152400</xdr:rowOff>
    </xdr:from>
    <xdr:to>
      <xdr:col>5</xdr:col>
      <xdr:colOff>228600</xdr:colOff>
      <xdr:row>66</xdr:row>
      <xdr:rowOff>0</xdr:rowOff>
    </xdr:to>
    <xdr:pic>
      <xdr:nvPicPr>
        <xdr:cNvPr id="9671" name="Picture 15" descr="sum1.gif">
          <a:extLst>
            <a:ext uri="{FF2B5EF4-FFF2-40B4-BE49-F238E27FC236}">
              <a16:creationId xmlns:a16="http://schemas.microsoft.com/office/drawing/2014/main" id="{4DA8FC40-46E9-4B7D-AD18-CC4B1D38A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1084897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3</xdr:col>
      <xdr:colOff>19050</xdr:colOff>
      <xdr:row>56</xdr:row>
      <xdr:rowOff>9525</xdr:rowOff>
    </xdr:to>
    <xdr:pic>
      <xdr:nvPicPr>
        <xdr:cNvPr id="9672" name="Picture 17" descr="{b}.gif">
          <a:extLst>
            <a:ext uri="{FF2B5EF4-FFF2-40B4-BE49-F238E27FC236}">
              <a16:creationId xmlns:a16="http://schemas.microsoft.com/office/drawing/2014/main" id="{02B67769-4083-4990-86C0-86569610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922972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3</xdr:col>
      <xdr:colOff>19050</xdr:colOff>
      <xdr:row>59</xdr:row>
      <xdr:rowOff>9525</xdr:rowOff>
    </xdr:to>
    <xdr:pic>
      <xdr:nvPicPr>
        <xdr:cNvPr id="9673" name="Picture 26" descr="{c}.gif">
          <a:extLst>
            <a:ext uri="{FF2B5EF4-FFF2-40B4-BE49-F238E27FC236}">
              <a16:creationId xmlns:a16="http://schemas.microsoft.com/office/drawing/2014/main" id="{C4AEDD26-DA37-46FE-9E40-A0C4BD605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971550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390525</xdr:colOff>
      <xdr:row>24</xdr:row>
      <xdr:rowOff>9525</xdr:rowOff>
    </xdr:to>
    <xdr:pic>
      <xdr:nvPicPr>
        <xdr:cNvPr id="9674" name="Picture 26" descr="sum1.gif">
          <a:extLst>
            <a:ext uri="{FF2B5EF4-FFF2-40B4-BE49-F238E27FC236}">
              <a16:creationId xmlns:a16="http://schemas.microsoft.com/office/drawing/2014/main" id="{873DA327-D0EA-4542-9045-F0EE71C3A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404812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29</xdr:row>
      <xdr:rowOff>152400</xdr:rowOff>
    </xdr:from>
    <xdr:to>
      <xdr:col>8</xdr:col>
      <xdr:colOff>257175</xdr:colOff>
      <xdr:row>31</xdr:row>
      <xdr:rowOff>0</xdr:rowOff>
    </xdr:to>
    <xdr:pic>
      <xdr:nvPicPr>
        <xdr:cNvPr id="9675" name="Picture 27" descr="sum1.gif">
          <a:extLst>
            <a:ext uri="{FF2B5EF4-FFF2-40B4-BE49-F238E27FC236}">
              <a16:creationId xmlns:a16="http://schemas.microsoft.com/office/drawing/2014/main" id="{409D79CA-3C1A-4BF0-80AB-7A6A873CD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517207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390525</xdr:colOff>
      <xdr:row>25</xdr:row>
      <xdr:rowOff>9525</xdr:rowOff>
    </xdr:to>
    <xdr:pic>
      <xdr:nvPicPr>
        <xdr:cNvPr id="9676" name="Picture 11" descr="{a}.gif">
          <a:extLst>
            <a:ext uri="{FF2B5EF4-FFF2-40B4-BE49-F238E27FC236}">
              <a16:creationId xmlns:a16="http://schemas.microsoft.com/office/drawing/2014/main" id="{9B1421EC-D2DA-4FF6-ABC2-99238D892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42100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390525</xdr:colOff>
      <xdr:row>25</xdr:row>
      <xdr:rowOff>9525</xdr:rowOff>
    </xdr:to>
    <xdr:pic>
      <xdr:nvPicPr>
        <xdr:cNvPr id="9677" name="Picture 11" descr="{a}.gif">
          <a:extLst>
            <a:ext uri="{FF2B5EF4-FFF2-40B4-BE49-F238E27FC236}">
              <a16:creationId xmlns:a16="http://schemas.microsoft.com/office/drawing/2014/main" id="{6874780E-D52B-4AA1-9BF8-C0EB13191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42100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390525</xdr:colOff>
      <xdr:row>25</xdr:row>
      <xdr:rowOff>9525</xdr:rowOff>
    </xdr:to>
    <xdr:pic>
      <xdr:nvPicPr>
        <xdr:cNvPr id="9678" name="Picture 26" descr="{c}.gif">
          <a:extLst>
            <a:ext uri="{FF2B5EF4-FFF2-40B4-BE49-F238E27FC236}">
              <a16:creationId xmlns:a16="http://schemas.microsoft.com/office/drawing/2014/main" id="{06B14C95-77D7-4F2E-B8C7-6B862F107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42100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390525</xdr:colOff>
      <xdr:row>44</xdr:row>
      <xdr:rowOff>9525</xdr:rowOff>
    </xdr:to>
    <xdr:pic>
      <xdr:nvPicPr>
        <xdr:cNvPr id="9679" name="Picture 1">
          <a:extLst>
            <a:ext uri="{FF2B5EF4-FFF2-40B4-BE49-F238E27FC236}">
              <a16:creationId xmlns:a16="http://schemas.microsoft.com/office/drawing/2014/main" id="{A91C3FDB-0C49-4BB5-A72C-72F4F6199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728662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390525</xdr:colOff>
      <xdr:row>25</xdr:row>
      <xdr:rowOff>9525</xdr:rowOff>
    </xdr:to>
    <xdr:pic>
      <xdr:nvPicPr>
        <xdr:cNvPr id="9680" name="Picture 26" descr="{c}.gif">
          <a:extLst>
            <a:ext uri="{FF2B5EF4-FFF2-40B4-BE49-F238E27FC236}">
              <a16:creationId xmlns:a16="http://schemas.microsoft.com/office/drawing/2014/main" id="{32F554AE-2B7A-45C9-B428-1D59E49A0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42100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676275</xdr:colOff>
      <xdr:row>31</xdr:row>
      <xdr:rowOff>0</xdr:rowOff>
    </xdr:from>
    <xdr:to>
      <xdr:col>7</xdr:col>
      <xdr:colOff>709613</xdr:colOff>
      <xdr:row>40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507E256-14DE-45AE-8E6F-F15817CD3ACB}"/>
            </a:ext>
          </a:extLst>
        </xdr:cNvPr>
        <xdr:cNvCxnSpPr/>
      </xdr:nvCxnSpPr>
      <xdr:spPr>
        <a:xfrm flipH="1">
          <a:off x="6486525" y="5505450"/>
          <a:ext cx="33338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533400</xdr:colOff>
      <xdr:row>40</xdr:row>
      <xdr:rowOff>142875</xdr:rowOff>
    </xdr:from>
    <xdr:to>
      <xdr:col>10</xdr:col>
      <xdr:colOff>171450</xdr:colOff>
      <xdr:row>41</xdr:row>
      <xdr:rowOff>152400</xdr:rowOff>
    </xdr:to>
    <xdr:pic>
      <xdr:nvPicPr>
        <xdr:cNvPr id="9682" name="Picture 3">
          <a:extLst>
            <a:ext uri="{FF2B5EF4-FFF2-40B4-BE49-F238E27FC236}">
              <a16:creationId xmlns:a16="http://schemas.microsoft.com/office/drawing/2014/main" id="{92200739-3994-4BB3-956C-3990D4782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6943725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846</xdr:colOff>
      <xdr:row>42</xdr:row>
      <xdr:rowOff>43391</xdr:rowOff>
    </xdr:from>
    <xdr:to>
      <xdr:col>11</xdr:col>
      <xdr:colOff>210612</xdr:colOff>
      <xdr:row>48</xdr:row>
      <xdr:rowOff>43391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BC91F4A-4BA3-462A-B79C-98693370AC94}"/>
            </a:ext>
          </a:extLst>
        </xdr:cNvPr>
        <xdr:cNvSpPr txBox="1">
          <a:spLocks noChangeArrowheads="1"/>
        </xdr:cNvSpPr>
      </xdr:nvSpPr>
      <xdr:spPr bwMode="auto">
        <a:xfrm>
          <a:off x="2789766" y="6844241"/>
          <a:ext cx="6488642" cy="9715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Note: 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Per discussion with M. Scanlon, Controller, allocation of M&amp;G expense to New Jersey programs is determined by the purpose of the program.   All supportive programs are allocated to M&amp;G expense.  The programs above are considered to be support programs and therefore are considered appropriately allocated to M&amp;G.   Head Start has a 15% ceiling in place which limits the amount of  supportive activity expense that can be allocated to M&amp;G.</a:t>
          </a:r>
        </a:p>
      </xdr:txBody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3</xdr:col>
      <xdr:colOff>866775</xdr:colOff>
      <xdr:row>50</xdr:row>
      <xdr:rowOff>9525</xdr:rowOff>
    </xdr:to>
    <xdr:pic>
      <xdr:nvPicPr>
        <xdr:cNvPr id="10537" name="Picture 11" descr="{a}.gif">
          <a:extLst>
            <a:ext uri="{FF2B5EF4-FFF2-40B4-BE49-F238E27FC236}">
              <a16:creationId xmlns:a16="http://schemas.microsoft.com/office/drawing/2014/main" id="{AB290728-61BF-4E5F-BE16-8D66AC046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7934325"/>
          <a:ext cx="1238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390525</xdr:colOff>
      <xdr:row>23</xdr:row>
      <xdr:rowOff>9525</xdr:rowOff>
    </xdr:to>
    <xdr:pic>
      <xdr:nvPicPr>
        <xdr:cNvPr id="10538" name="Picture 12" descr="sum1.gif">
          <a:extLst>
            <a:ext uri="{FF2B5EF4-FFF2-40B4-BE49-F238E27FC236}">
              <a16:creationId xmlns:a16="http://schemas.microsoft.com/office/drawing/2014/main" id="{B6D4672A-B456-4498-90EF-0E33110F7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91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40</xdr:row>
      <xdr:rowOff>0</xdr:rowOff>
    </xdr:from>
    <xdr:to>
      <xdr:col>20</xdr:col>
      <xdr:colOff>390525</xdr:colOff>
      <xdr:row>41</xdr:row>
      <xdr:rowOff>9525</xdr:rowOff>
    </xdr:to>
    <xdr:pic>
      <xdr:nvPicPr>
        <xdr:cNvPr id="10539" name="Picture 13" descr="sum1.gif">
          <a:extLst>
            <a:ext uri="{FF2B5EF4-FFF2-40B4-BE49-F238E27FC236}">
              <a16:creationId xmlns:a16="http://schemas.microsoft.com/office/drawing/2014/main" id="{8BAB8E1B-8B55-4830-B122-50AD6B6B4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9125" y="647700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504825</xdr:colOff>
      <xdr:row>59</xdr:row>
      <xdr:rowOff>142875</xdr:rowOff>
    </xdr:from>
    <xdr:to>
      <xdr:col>4</xdr:col>
      <xdr:colOff>685800</xdr:colOff>
      <xdr:row>60</xdr:row>
      <xdr:rowOff>152400</xdr:rowOff>
    </xdr:to>
    <xdr:pic>
      <xdr:nvPicPr>
        <xdr:cNvPr id="10540" name="Picture 14" descr="sum.gif">
          <a:extLst>
            <a:ext uri="{FF2B5EF4-FFF2-40B4-BE49-F238E27FC236}">
              <a16:creationId xmlns:a16="http://schemas.microsoft.com/office/drawing/2014/main" id="{53EC5476-20EE-4058-B56D-92791EDFC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97059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59</xdr:row>
      <xdr:rowOff>142875</xdr:rowOff>
    </xdr:from>
    <xdr:to>
      <xdr:col>4</xdr:col>
      <xdr:colOff>790575</xdr:colOff>
      <xdr:row>60</xdr:row>
      <xdr:rowOff>152400</xdr:rowOff>
    </xdr:to>
    <xdr:pic>
      <xdr:nvPicPr>
        <xdr:cNvPr id="10541" name="Picture 15" descr="sum1.gif">
          <a:extLst>
            <a:ext uri="{FF2B5EF4-FFF2-40B4-BE49-F238E27FC236}">
              <a16:creationId xmlns:a16="http://schemas.microsoft.com/office/drawing/2014/main" id="{C2BD04C9-F777-4270-8386-F458558A8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97059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40</xdr:row>
      <xdr:rowOff>0</xdr:rowOff>
    </xdr:from>
    <xdr:to>
      <xdr:col>24</xdr:col>
      <xdr:colOff>390525</xdr:colOff>
      <xdr:row>41</xdr:row>
      <xdr:rowOff>9525</xdr:rowOff>
    </xdr:to>
    <xdr:pic>
      <xdr:nvPicPr>
        <xdr:cNvPr id="10542" name="Picture 16" descr="{b}.gif">
          <a:extLst>
            <a:ext uri="{FF2B5EF4-FFF2-40B4-BE49-F238E27FC236}">
              <a16:creationId xmlns:a16="http://schemas.microsoft.com/office/drawing/2014/main" id="{308DB7AE-1514-463E-BA3A-0992BED66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647700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3</xdr:col>
      <xdr:colOff>866775</xdr:colOff>
      <xdr:row>53</xdr:row>
      <xdr:rowOff>9525</xdr:rowOff>
    </xdr:to>
    <xdr:pic>
      <xdr:nvPicPr>
        <xdr:cNvPr id="10543" name="Picture 17" descr="{b}.gif">
          <a:extLst>
            <a:ext uri="{FF2B5EF4-FFF2-40B4-BE49-F238E27FC236}">
              <a16:creationId xmlns:a16="http://schemas.microsoft.com/office/drawing/2014/main" id="{26CC1E81-DCF1-4679-B12F-22C20D3BD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8420100"/>
          <a:ext cx="1238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3</xdr:col>
      <xdr:colOff>866775</xdr:colOff>
      <xdr:row>56</xdr:row>
      <xdr:rowOff>9525</xdr:rowOff>
    </xdr:to>
    <xdr:pic>
      <xdr:nvPicPr>
        <xdr:cNvPr id="10544" name="Picture 26" descr="{c}.gif">
          <a:extLst>
            <a:ext uri="{FF2B5EF4-FFF2-40B4-BE49-F238E27FC236}">
              <a16:creationId xmlns:a16="http://schemas.microsoft.com/office/drawing/2014/main" id="{358C8F13-AD5D-4820-9767-4B6F518E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8905875"/>
          <a:ext cx="1238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390525</xdr:colOff>
      <xdr:row>23</xdr:row>
      <xdr:rowOff>9525</xdr:rowOff>
    </xdr:to>
    <xdr:pic>
      <xdr:nvPicPr>
        <xdr:cNvPr id="10545" name="Picture 10" descr="{a}.gif">
          <a:extLst>
            <a:ext uri="{FF2B5EF4-FFF2-40B4-BE49-F238E27FC236}">
              <a16:creationId xmlns:a16="http://schemas.microsoft.com/office/drawing/2014/main" id="{1FB38C8C-8C5D-4D04-8297-2C1A3CAC1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390525</xdr:colOff>
      <xdr:row>23</xdr:row>
      <xdr:rowOff>9525</xdr:rowOff>
    </xdr:to>
    <xdr:pic>
      <xdr:nvPicPr>
        <xdr:cNvPr id="10546" name="Picture 11" descr="{a}.gif">
          <a:extLst>
            <a:ext uri="{FF2B5EF4-FFF2-40B4-BE49-F238E27FC236}">
              <a16:creationId xmlns:a16="http://schemas.microsoft.com/office/drawing/2014/main" id="{4FCCC89F-73AE-43C6-8AE4-579F18447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390525</xdr:colOff>
      <xdr:row>23</xdr:row>
      <xdr:rowOff>9525</xdr:rowOff>
    </xdr:to>
    <xdr:pic>
      <xdr:nvPicPr>
        <xdr:cNvPr id="10547" name="Picture 13" descr="{a}.gif">
          <a:extLst>
            <a:ext uri="{FF2B5EF4-FFF2-40B4-BE49-F238E27FC236}">
              <a16:creationId xmlns:a16="http://schemas.microsoft.com/office/drawing/2014/main" id="{6F088EEB-3DAF-43AF-BF5B-7DB627FDE0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390525</xdr:colOff>
      <xdr:row>23</xdr:row>
      <xdr:rowOff>9525</xdr:rowOff>
    </xdr:to>
    <xdr:pic>
      <xdr:nvPicPr>
        <xdr:cNvPr id="10548" name="Picture 14" descr="{a}.gif">
          <a:extLst>
            <a:ext uri="{FF2B5EF4-FFF2-40B4-BE49-F238E27FC236}">
              <a16:creationId xmlns:a16="http://schemas.microsoft.com/office/drawing/2014/main" id="{F5FD4374-5D56-48A8-9CD2-AD8A04937D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390525</xdr:colOff>
      <xdr:row>23</xdr:row>
      <xdr:rowOff>9525</xdr:rowOff>
    </xdr:to>
    <xdr:pic>
      <xdr:nvPicPr>
        <xdr:cNvPr id="10549" name="Picture 19" descr="{a}.gif">
          <a:extLst>
            <a:ext uri="{FF2B5EF4-FFF2-40B4-BE49-F238E27FC236}">
              <a16:creationId xmlns:a16="http://schemas.microsoft.com/office/drawing/2014/main" id="{C8E66A4A-896F-41FD-9ED1-F22A639D6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123825</xdr:rowOff>
    </xdr:from>
    <xdr:to>
      <xdr:col>8</xdr:col>
      <xdr:colOff>390525</xdr:colOff>
      <xdr:row>22</xdr:row>
      <xdr:rowOff>133350</xdr:rowOff>
    </xdr:to>
    <xdr:pic>
      <xdr:nvPicPr>
        <xdr:cNvPr id="10550" name="Picture 20" descr="{c}.gif">
          <a:extLst>
            <a:ext uri="{FF2B5EF4-FFF2-40B4-BE49-F238E27FC236}">
              <a16:creationId xmlns:a16="http://schemas.microsoft.com/office/drawing/2014/main" id="{E8550D77-3947-4C60-9AFD-3E744FED0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35242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390525</xdr:colOff>
      <xdr:row>23</xdr:row>
      <xdr:rowOff>9525</xdr:rowOff>
    </xdr:to>
    <xdr:pic>
      <xdr:nvPicPr>
        <xdr:cNvPr id="10551" name="Picture 21" descr="{c}.gif">
          <a:extLst>
            <a:ext uri="{FF2B5EF4-FFF2-40B4-BE49-F238E27FC236}">
              <a16:creationId xmlns:a16="http://schemas.microsoft.com/office/drawing/2014/main" id="{274A11AB-2F36-4F22-8269-853892B21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390525</xdr:colOff>
      <xdr:row>23</xdr:row>
      <xdr:rowOff>9525</xdr:rowOff>
    </xdr:to>
    <xdr:pic>
      <xdr:nvPicPr>
        <xdr:cNvPr id="10552" name="Picture 22" descr="{c}.gif">
          <a:extLst>
            <a:ext uri="{FF2B5EF4-FFF2-40B4-BE49-F238E27FC236}">
              <a16:creationId xmlns:a16="http://schemas.microsoft.com/office/drawing/2014/main" id="{4AED3C49-2205-4A3C-BB0D-BAA5F9FAF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390525</xdr:colOff>
      <xdr:row>23</xdr:row>
      <xdr:rowOff>9525</xdr:rowOff>
    </xdr:to>
    <xdr:pic>
      <xdr:nvPicPr>
        <xdr:cNvPr id="10553" name="Picture 23" descr="{c}.gif">
          <a:extLst>
            <a:ext uri="{FF2B5EF4-FFF2-40B4-BE49-F238E27FC236}">
              <a16:creationId xmlns:a16="http://schemas.microsoft.com/office/drawing/2014/main" id="{3639E4DA-E60B-48FD-B21E-80642844A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14</xdr:col>
      <xdr:colOff>390525</xdr:colOff>
      <xdr:row>23</xdr:row>
      <xdr:rowOff>9525</xdr:rowOff>
    </xdr:to>
    <xdr:pic>
      <xdr:nvPicPr>
        <xdr:cNvPr id="10554" name="Picture 24" descr="{c}.gif">
          <a:extLst>
            <a:ext uri="{FF2B5EF4-FFF2-40B4-BE49-F238E27FC236}">
              <a16:creationId xmlns:a16="http://schemas.microsoft.com/office/drawing/2014/main" id="{812065D2-0901-4449-BD80-47B15A7F6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390525</xdr:colOff>
      <xdr:row>23</xdr:row>
      <xdr:rowOff>9525</xdr:rowOff>
    </xdr:to>
    <xdr:pic>
      <xdr:nvPicPr>
        <xdr:cNvPr id="10555" name="Picture 25" descr="{c}.gif">
          <a:extLst>
            <a:ext uri="{FF2B5EF4-FFF2-40B4-BE49-F238E27FC236}">
              <a16:creationId xmlns:a16="http://schemas.microsoft.com/office/drawing/2014/main" id="{53859DC4-8819-48C9-A86C-E4C0EBA4B5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390525</xdr:colOff>
      <xdr:row>23</xdr:row>
      <xdr:rowOff>9525</xdr:rowOff>
    </xdr:to>
    <xdr:pic>
      <xdr:nvPicPr>
        <xdr:cNvPr id="10556" name="Picture 26" descr="{c}.gif">
          <a:extLst>
            <a:ext uri="{FF2B5EF4-FFF2-40B4-BE49-F238E27FC236}">
              <a16:creationId xmlns:a16="http://schemas.microsoft.com/office/drawing/2014/main" id="{2E494104-978B-4293-8DD9-E6AEF0194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390525</xdr:colOff>
      <xdr:row>23</xdr:row>
      <xdr:rowOff>9525</xdr:rowOff>
    </xdr:to>
    <xdr:pic>
      <xdr:nvPicPr>
        <xdr:cNvPr id="10557" name="Picture 27" descr="{c}.gif">
          <a:extLst>
            <a:ext uri="{FF2B5EF4-FFF2-40B4-BE49-F238E27FC236}">
              <a16:creationId xmlns:a16="http://schemas.microsoft.com/office/drawing/2014/main" id="{E7860606-09E9-4C2F-9D52-03056CC721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390525</xdr:colOff>
      <xdr:row>23</xdr:row>
      <xdr:rowOff>9525</xdr:rowOff>
    </xdr:to>
    <xdr:pic>
      <xdr:nvPicPr>
        <xdr:cNvPr id="10558" name="Picture 28" descr="{c}.gif">
          <a:extLst>
            <a:ext uri="{FF2B5EF4-FFF2-40B4-BE49-F238E27FC236}">
              <a16:creationId xmlns:a16="http://schemas.microsoft.com/office/drawing/2014/main" id="{43249E4E-B654-4CAE-8A4D-666B03FDC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390525</xdr:colOff>
      <xdr:row>23</xdr:row>
      <xdr:rowOff>9525</xdr:rowOff>
    </xdr:to>
    <xdr:pic>
      <xdr:nvPicPr>
        <xdr:cNvPr id="10559" name="Picture 10" descr="{a}.gif">
          <a:extLst>
            <a:ext uri="{FF2B5EF4-FFF2-40B4-BE49-F238E27FC236}">
              <a16:creationId xmlns:a16="http://schemas.microsoft.com/office/drawing/2014/main" id="{82D439B4-8690-4277-8F3F-7D5FA07FB5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62350"/>
          <a:ext cx="390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tabSelected="1" zoomScaleNormal="100" zoomScaleSheetLayoutView="85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O31" sqref="O31:O39"/>
    </sheetView>
  </sheetViews>
  <sheetFormatPr defaultRowHeight="12.75" x14ac:dyDescent="0.2"/>
  <cols>
    <col min="1" max="1" width="36.28515625" style="3" customWidth="1"/>
    <col min="2" max="2" width="2.5703125" style="3" customWidth="1"/>
    <col min="3" max="3" width="3" style="3" customWidth="1"/>
    <col min="4" max="4" width="10.140625" style="3" customWidth="1"/>
    <col min="5" max="5" width="8.7109375" style="3" bestFit="1" customWidth="1"/>
    <col min="6" max="6" width="11.42578125" style="3" customWidth="1"/>
    <col min="7" max="7" width="15" style="3" customWidth="1"/>
    <col min="8" max="11" width="11.28515625" style="3" customWidth="1"/>
    <col min="12" max="13" width="12.5703125" style="3" customWidth="1"/>
    <col min="14" max="15" width="11.28515625" style="3" customWidth="1"/>
    <col min="16" max="16" width="4.140625" style="3" customWidth="1"/>
    <col min="17" max="17" width="13" style="3" bestFit="1" customWidth="1"/>
    <col min="18" max="18" width="4" style="90" customWidth="1"/>
    <col min="19" max="19" width="9.42578125" style="3" bestFit="1" customWidth="1"/>
    <col min="20" max="20" width="18.140625" style="3" customWidth="1"/>
    <col min="21" max="21" width="14" style="3" customWidth="1"/>
    <col min="22" max="16384" width="9.140625" style="3"/>
  </cols>
  <sheetData>
    <row r="1" spans="1:18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A3" s="4">
        <v>43159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x14ac:dyDescent="0.2">
      <c r="K4" s="14"/>
      <c r="L4" s="106" t="s">
        <v>80</v>
      </c>
      <c r="M4" s="106"/>
    </row>
    <row r="5" spans="1:18" x14ac:dyDescent="0.2">
      <c r="K5" s="14"/>
      <c r="L5" s="21"/>
      <c r="M5" s="21"/>
    </row>
    <row r="6" spans="1:18" x14ac:dyDescent="0.2">
      <c r="A6" s="14"/>
    </row>
    <row r="7" spans="1:18" x14ac:dyDescent="0.2">
      <c r="A7" s="14"/>
    </row>
    <row r="8" spans="1:18" x14ac:dyDescent="0.2">
      <c r="B8" s="5"/>
      <c r="D8" s="136" t="s">
        <v>26</v>
      </c>
      <c r="E8" s="136"/>
      <c r="F8" s="136"/>
      <c r="G8" s="136"/>
      <c r="H8" s="136"/>
      <c r="I8" s="114"/>
      <c r="J8" s="114"/>
      <c r="K8" s="27" t="s">
        <v>44</v>
      </c>
      <c r="L8" s="90"/>
      <c r="M8" s="27" t="s">
        <v>47</v>
      </c>
      <c r="N8" s="114"/>
      <c r="O8" s="114"/>
      <c r="Q8" s="90"/>
      <c r="R8" s="3"/>
    </row>
    <row r="9" spans="1:18" s="15" customFormat="1" x14ac:dyDescent="0.2">
      <c r="A9" s="77"/>
      <c r="B9" s="77"/>
      <c r="C9" s="77"/>
      <c r="D9" s="78">
        <v>9</v>
      </c>
      <c r="E9" s="78">
        <v>92</v>
      </c>
      <c r="F9" s="78"/>
      <c r="G9" s="78" t="s">
        <v>88</v>
      </c>
      <c r="H9" s="78" t="s">
        <v>89</v>
      </c>
      <c r="I9" s="78" t="s">
        <v>24</v>
      </c>
      <c r="J9" s="77"/>
      <c r="K9" s="78" t="s">
        <v>79</v>
      </c>
      <c r="L9" s="77"/>
      <c r="M9" s="78" t="s">
        <v>48</v>
      </c>
    </row>
    <row r="10" spans="1:18" s="16" customFormat="1" ht="38.25" x14ac:dyDescent="0.2">
      <c r="A10" s="79"/>
      <c r="B10" s="79"/>
      <c r="C10" s="79"/>
      <c r="D10" s="80" t="s">
        <v>66</v>
      </c>
      <c r="E10" s="80" t="s">
        <v>67</v>
      </c>
      <c r="F10" s="109"/>
      <c r="G10" s="109" t="s">
        <v>86</v>
      </c>
      <c r="H10" s="109" t="s">
        <v>87</v>
      </c>
      <c r="I10" s="79"/>
      <c r="J10" s="79"/>
      <c r="K10" s="79"/>
      <c r="L10" s="79"/>
      <c r="M10" s="79"/>
    </row>
    <row r="11" spans="1:18" s="16" customFormat="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8" x14ac:dyDescent="0.2">
      <c r="A12" s="104" t="s">
        <v>78</v>
      </c>
      <c r="B12" s="82"/>
      <c r="C12" s="83"/>
      <c r="D12" s="131">
        <v>42263</v>
      </c>
      <c r="E12" s="131">
        <v>118386</v>
      </c>
      <c r="F12" s="132"/>
      <c r="G12" s="107">
        <v>4991</v>
      </c>
      <c r="H12" s="107">
        <v>14906</v>
      </c>
      <c r="I12" s="85">
        <f t="shared" ref="I12:I22" si="0">SUM(D12:H12)</f>
        <v>180546</v>
      </c>
      <c r="J12" s="83"/>
      <c r="K12" s="86">
        <v>2331743</v>
      </c>
      <c r="L12" s="105" t="s">
        <v>68</v>
      </c>
      <c r="M12" s="85">
        <f t="shared" ref="M12:M22" si="1">K12-I12</f>
        <v>2151197</v>
      </c>
      <c r="R12" s="3"/>
    </row>
    <row r="13" spans="1:18" x14ac:dyDescent="0.2">
      <c r="A13" s="81" t="s">
        <v>5</v>
      </c>
      <c r="B13" s="82"/>
      <c r="C13" s="83"/>
      <c r="D13" s="131">
        <v>6141</v>
      </c>
      <c r="E13" s="131">
        <v>31242</v>
      </c>
      <c r="F13" s="132"/>
      <c r="G13" s="107">
        <v>6094</v>
      </c>
      <c r="H13" s="107">
        <v>0</v>
      </c>
      <c r="I13" s="85">
        <f t="shared" si="0"/>
        <v>43477</v>
      </c>
      <c r="J13" s="83"/>
      <c r="K13" s="86">
        <v>484952</v>
      </c>
      <c r="L13" s="105" t="s">
        <v>69</v>
      </c>
      <c r="M13" s="85">
        <f t="shared" si="1"/>
        <v>441475</v>
      </c>
      <c r="R13" s="3"/>
    </row>
    <row r="14" spans="1:18" x14ac:dyDescent="0.2">
      <c r="A14" s="81" t="s">
        <v>6</v>
      </c>
      <c r="B14" s="82"/>
      <c r="C14" s="83"/>
      <c r="D14" s="131">
        <v>8822</v>
      </c>
      <c r="E14" s="131">
        <v>34188</v>
      </c>
      <c r="F14" s="133"/>
      <c r="G14" s="107">
        <v>17435</v>
      </c>
      <c r="H14" s="107">
        <v>8534</v>
      </c>
      <c r="I14" s="85">
        <f t="shared" si="0"/>
        <v>68979</v>
      </c>
      <c r="J14" s="83"/>
      <c r="K14" s="86">
        <v>92931</v>
      </c>
      <c r="L14" s="105" t="s">
        <v>70</v>
      </c>
      <c r="M14" s="85">
        <f t="shared" si="1"/>
        <v>23952</v>
      </c>
      <c r="R14" s="3"/>
    </row>
    <row r="15" spans="1:18" x14ac:dyDescent="0.2">
      <c r="A15" s="81" t="s">
        <v>7</v>
      </c>
      <c r="B15" s="82"/>
      <c r="C15" s="83"/>
      <c r="D15" s="131"/>
      <c r="E15" s="131"/>
      <c r="F15" s="133"/>
      <c r="G15" s="107">
        <v>0</v>
      </c>
      <c r="H15" s="107">
        <v>0</v>
      </c>
      <c r="I15" s="85">
        <f t="shared" si="0"/>
        <v>0</v>
      </c>
      <c r="J15" s="83"/>
      <c r="K15" s="86">
        <v>25697</v>
      </c>
      <c r="L15" s="105" t="s">
        <v>71</v>
      </c>
      <c r="M15" s="85">
        <f t="shared" si="1"/>
        <v>25697</v>
      </c>
      <c r="R15" s="3"/>
    </row>
    <row r="16" spans="1:18" x14ac:dyDescent="0.2">
      <c r="A16" s="81" t="s">
        <v>8</v>
      </c>
      <c r="B16" s="82"/>
      <c r="C16" s="83"/>
      <c r="D16" s="131">
        <v>9863</v>
      </c>
      <c r="E16" s="131">
        <v>27506</v>
      </c>
      <c r="F16" s="133"/>
      <c r="G16" s="107">
        <v>9421</v>
      </c>
      <c r="H16" s="107">
        <v>8940</v>
      </c>
      <c r="I16" s="85">
        <f t="shared" si="0"/>
        <v>55730</v>
      </c>
      <c r="J16" s="83"/>
      <c r="K16" s="86">
        <v>114075</v>
      </c>
      <c r="L16" s="105" t="s">
        <v>72</v>
      </c>
      <c r="M16" s="85">
        <f t="shared" si="1"/>
        <v>58345</v>
      </c>
      <c r="R16" s="3"/>
    </row>
    <row r="17" spans="1:19" x14ac:dyDescent="0.2">
      <c r="A17" s="81" t="s">
        <v>9</v>
      </c>
      <c r="B17" s="82"/>
      <c r="C17" s="83"/>
      <c r="D17" s="131">
        <v>1732</v>
      </c>
      <c r="E17" s="131">
        <v>711</v>
      </c>
      <c r="F17" s="133"/>
      <c r="G17" s="107">
        <v>3914</v>
      </c>
      <c r="H17" s="107">
        <v>2535</v>
      </c>
      <c r="I17" s="85">
        <f t="shared" si="0"/>
        <v>8892</v>
      </c>
      <c r="J17" s="83"/>
      <c r="K17" s="86">
        <v>68071</v>
      </c>
      <c r="L17" s="105" t="s">
        <v>73</v>
      </c>
      <c r="M17" s="85">
        <f t="shared" si="1"/>
        <v>59179</v>
      </c>
      <c r="R17" s="3"/>
    </row>
    <row r="18" spans="1:19" x14ac:dyDescent="0.2">
      <c r="A18" s="81" t="s">
        <v>16</v>
      </c>
      <c r="B18" s="82"/>
      <c r="C18" s="83"/>
      <c r="D18" s="131">
        <v>423</v>
      </c>
      <c r="E18" s="131"/>
      <c r="F18" s="133"/>
      <c r="G18" s="107">
        <v>2425</v>
      </c>
      <c r="H18" s="107">
        <v>6264</v>
      </c>
      <c r="I18" s="85">
        <f t="shared" si="0"/>
        <v>9112</v>
      </c>
      <c r="J18" s="83"/>
      <c r="K18" s="86">
        <v>12741</v>
      </c>
      <c r="L18" s="105" t="s">
        <v>74</v>
      </c>
      <c r="M18" s="85">
        <f t="shared" si="1"/>
        <v>3629</v>
      </c>
      <c r="R18" s="3"/>
    </row>
    <row r="19" spans="1:19" x14ac:dyDescent="0.2">
      <c r="A19" s="81" t="s">
        <v>10</v>
      </c>
      <c r="B19" s="82"/>
      <c r="C19" s="83"/>
      <c r="D19" s="131"/>
      <c r="E19" s="131">
        <v>68</v>
      </c>
      <c r="F19" s="133"/>
      <c r="G19" s="107">
        <v>0</v>
      </c>
      <c r="H19" s="107">
        <v>0</v>
      </c>
      <c r="I19" s="85">
        <f t="shared" si="0"/>
        <v>68</v>
      </c>
      <c r="J19" s="83"/>
      <c r="K19" s="86">
        <v>78671</v>
      </c>
      <c r="L19" s="105" t="s">
        <v>75</v>
      </c>
      <c r="M19" s="85">
        <f t="shared" si="1"/>
        <v>78603</v>
      </c>
      <c r="R19" s="3"/>
    </row>
    <row r="20" spans="1:19" x14ac:dyDescent="0.2">
      <c r="A20" s="81" t="s">
        <v>11</v>
      </c>
      <c r="B20" s="82"/>
      <c r="C20" s="83"/>
      <c r="D20" s="131">
        <v>6889</v>
      </c>
      <c r="E20" s="131">
        <v>68</v>
      </c>
      <c r="F20" s="133"/>
      <c r="G20" s="107">
        <v>8084</v>
      </c>
      <c r="H20" s="107">
        <v>4882</v>
      </c>
      <c r="I20" s="85">
        <f t="shared" si="0"/>
        <v>19923</v>
      </c>
      <c r="J20" s="83"/>
      <c r="K20" s="86">
        <v>195775</v>
      </c>
      <c r="L20" s="105" t="s">
        <v>76</v>
      </c>
      <c r="M20" s="85">
        <f t="shared" si="1"/>
        <v>175852</v>
      </c>
      <c r="R20" s="3"/>
    </row>
    <row r="21" spans="1:19" x14ac:dyDescent="0.2">
      <c r="A21" s="81" t="s">
        <v>12</v>
      </c>
      <c r="B21" s="82"/>
      <c r="C21" s="83"/>
      <c r="D21" s="131"/>
      <c r="E21" s="131"/>
      <c r="F21" s="133"/>
      <c r="G21" s="107">
        <v>0</v>
      </c>
      <c r="H21" s="107">
        <v>0</v>
      </c>
      <c r="I21" s="85">
        <f t="shared" si="0"/>
        <v>0</v>
      </c>
      <c r="J21" s="83"/>
      <c r="K21" s="86"/>
      <c r="L21" s="105"/>
      <c r="M21" s="85">
        <f t="shared" si="1"/>
        <v>0</v>
      </c>
      <c r="R21" s="3"/>
    </row>
    <row r="22" spans="1:19" x14ac:dyDescent="0.2">
      <c r="A22" s="81" t="s">
        <v>13</v>
      </c>
      <c r="B22" s="82"/>
      <c r="C22" s="83"/>
      <c r="D22" s="131"/>
      <c r="E22" s="131">
        <v>1147</v>
      </c>
      <c r="F22" s="133"/>
      <c r="G22" s="107">
        <v>0</v>
      </c>
      <c r="H22" s="107">
        <v>0</v>
      </c>
      <c r="I22" s="85">
        <f t="shared" si="0"/>
        <v>1147</v>
      </c>
      <c r="J22" s="83"/>
      <c r="K22" s="86">
        <v>5396</v>
      </c>
      <c r="L22" s="105" t="s">
        <v>77</v>
      </c>
      <c r="M22" s="85">
        <f t="shared" si="1"/>
        <v>4249</v>
      </c>
      <c r="R22" s="3"/>
    </row>
    <row r="23" spans="1:19" x14ac:dyDescent="0.2">
      <c r="A23" s="81"/>
      <c r="B23" s="82"/>
      <c r="C23" s="83"/>
      <c r="D23" s="111"/>
      <c r="E23" s="111"/>
      <c r="F23" s="113"/>
      <c r="G23" s="84"/>
      <c r="H23" s="84"/>
      <c r="I23" s="85"/>
      <c r="J23" s="83"/>
      <c r="K23" s="86"/>
      <c r="L23" s="105"/>
      <c r="M23" s="83"/>
      <c r="R23" s="3"/>
    </row>
    <row r="24" spans="1:19" x14ac:dyDescent="0.2">
      <c r="A24" s="83" t="s">
        <v>14</v>
      </c>
      <c r="B24" s="82"/>
      <c r="C24" s="83"/>
      <c r="D24" s="111">
        <f t="shared" ref="D24:I24" si="2">SUM(D12:D23)</f>
        <v>76133</v>
      </c>
      <c r="E24" s="111">
        <f t="shared" si="2"/>
        <v>213316</v>
      </c>
      <c r="F24" s="112"/>
      <c r="G24" s="107">
        <f t="shared" si="2"/>
        <v>52364</v>
      </c>
      <c r="H24" s="107">
        <f t="shared" si="2"/>
        <v>46061</v>
      </c>
      <c r="I24" s="85">
        <f t="shared" si="2"/>
        <v>387874</v>
      </c>
      <c r="J24" s="87"/>
      <c r="K24" s="85">
        <f>SUM(K12:K23)</f>
        <v>3410052</v>
      </c>
      <c r="L24" s="88">
        <f>I24/K24</f>
        <v>0.1137</v>
      </c>
      <c r="M24" s="89" t="s">
        <v>46</v>
      </c>
      <c r="R24" s="3"/>
    </row>
    <row r="25" spans="1:19" x14ac:dyDescent="0.2">
      <c r="B25" s="8"/>
      <c r="R25" s="3"/>
    </row>
    <row r="26" spans="1:19" x14ac:dyDescent="0.2">
      <c r="B26" s="8"/>
      <c r="I26" s="75"/>
      <c r="J26" s="74"/>
      <c r="K26" s="74"/>
      <c r="P26" s="90"/>
      <c r="R26" s="3"/>
      <c r="S26" s="9"/>
    </row>
    <row r="27" spans="1:19" x14ac:dyDescent="0.2">
      <c r="B27" s="8"/>
      <c r="I27" s="73"/>
      <c r="J27" s="76"/>
      <c r="K27" s="76"/>
    </row>
    <row r="28" spans="1:19" x14ac:dyDescent="0.2">
      <c r="B28" s="8"/>
      <c r="K28" s="27" t="s">
        <v>44</v>
      </c>
      <c r="M28" s="27" t="s">
        <v>47</v>
      </c>
      <c r="R28" s="3"/>
    </row>
    <row r="29" spans="1:19" x14ac:dyDescent="0.2">
      <c r="B29" s="8"/>
      <c r="I29" s="27" t="s">
        <v>23</v>
      </c>
      <c r="K29" s="27" t="s">
        <v>49</v>
      </c>
      <c r="M29" s="27" t="s">
        <v>48</v>
      </c>
      <c r="R29" s="3"/>
    </row>
    <row r="30" spans="1:19" x14ac:dyDescent="0.2">
      <c r="A30" s="10"/>
      <c r="B30" s="10"/>
      <c r="C30" s="10"/>
      <c r="D30" s="115" t="s">
        <v>85</v>
      </c>
      <c r="E30" s="115"/>
      <c r="F30" s="115"/>
      <c r="G30" s="115"/>
      <c r="H30" s="115"/>
      <c r="I30" s="60"/>
      <c r="N30" s="16"/>
      <c r="R30" s="3"/>
    </row>
    <row r="31" spans="1:19" x14ac:dyDescent="0.2">
      <c r="A31" s="104" t="s">
        <v>78</v>
      </c>
      <c r="B31" s="94"/>
      <c r="C31" s="94"/>
      <c r="D31" s="95"/>
      <c r="E31" s="95"/>
      <c r="F31" s="95"/>
      <c r="G31" s="95"/>
      <c r="H31" s="95"/>
      <c r="I31" s="96">
        <v>511840</v>
      </c>
      <c r="J31" s="91"/>
      <c r="K31" s="86">
        <v>3222479</v>
      </c>
      <c r="L31" s="91" t="s">
        <v>68</v>
      </c>
      <c r="M31" s="85">
        <f t="shared" ref="M31:M43" si="3">K31-I31</f>
        <v>2710639</v>
      </c>
      <c r="O31" s="135">
        <f>I31/K31</f>
        <v>0.15883</v>
      </c>
      <c r="R31" s="3"/>
    </row>
    <row r="32" spans="1:19" x14ac:dyDescent="0.2">
      <c r="A32" s="81" t="s">
        <v>5</v>
      </c>
      <c r="B32" s="83"/>
      <c r="C32" s="83"/>
      <c r="D32" s="96"/>
      <c r="E32" s="96"/>
      <c r="F32" s="96"/>
      <c r="G32" s="96"/>
      <c r="H32" s="96"/>
      <c r="I32" s="96">
        <v>128495</v>
      </c>
      <c r="J32" s="91"/>
      <c r="K32" s="86">
        <v>906023</v>
      </c>
      <c r="L32" s="91" t="s">
        <v>69</v>
      </c>
      <c r="M32" s="85">
        <f t="shared" si="3"/>
        <v>777528</v>
      </c>
      <c r="O32" s="135">
        <f>I32/K32</f>
        <v>0.14182</v>
      </c>
      <c r="R32" s="3"/>
    </row>
    <row r="33" spans="1:20" x14ac:dyDescent="0.2">
      <c r="A33" s="81" t="s">
        <v>6</v>
      </c>
      <c r="B33" s="97"/>
      <c r="C33" s="97"/>
      <c r="D33" s="96"/>
      <c r="E33" s="96"/>
      <c r="F33" s="96"/>
      <c r="G33" s="96"/>
      <c r="H33" s="96"/>
      <c r="I33" s="96">
        <v>115602</v>
      </c>
      <c r="J33" s="91"/>
      <c r="K33" s="86">
        <v>165145</v>
      </c>
      <c r="L33" s="91" t="s">
        <v>70</v>
      </c>
      <c r="M33" s="85">
        <f t="shared" si="3"/>
        <v>49543</v>
      </c>
      <c r="O33" s="135">
        <f>I33/K33</f>
        <v>0.7</v>
      </c>
      <c r="R33" s="3"/>
    </row>
    <row r="34" spans="1:20" x14ac:dyDescent="0.2">
      <c r="A34" s="81" t="s">
        <v>7</v>
      </c>
      <c r="B34" s="97"/>
      <c r="C34" s="97"/>
      <c r="D34" s="96"/>
      <c r="E34" s="96"/>
      <c r="F34" s="96"/>
      <c r="G34" s="96"/>
      <c r="H34" s="96"/>
      <c r="I34" s="96">
        <v>9021</v>
      </c>
      <c r="J34" s="91"/>
      <c r="K34" s="86">
        <v>36081</v>
      </c>
      <c r="L34" s="91" t="s">
        <v>71</v>
      </c>
      <c r="M34" s="85">
        <f t="shared" si="3"/>
        <v>27060</v>
      </c>
      <c r="O34" s="135">
        <f>I34/K34</f>
        <v>0.25002000000000002</v>
      </c>
      <c r="R34" s="3"/>
    </row>
    <row r="35" spans="1:20" x14ac:dyDescent="0.2">
      <c r="A35" s="81" t="s">
        <v>8</v>
      </c>
      <c r="B35" s="83"/>
      <c r="C35" s="83"/>
      <c r="D35" s="96"/>
      <c r="E35" s="96"/>
      <c r="F35" s="96"/>
      <c r="G35" s="96"/>
      <c r="H35" s="96"/>
      <c r="I35" s="96">
        <v>0</v>
      </c>
      <c r="J35" s="91"/>
      <c r="K35" s="86">
        <v>186484</v>
      </c>
      <c r="L35" s="91" t="s">
        <v>72</v>
      </c>
      <c r="M35" s="85">
        <f t="shared" si="3"/>
        <v>186484</v>
      </c>
      <c r="O35" s="135"/>
      <c r="R35" s="3"/>
    </row>
    <row r="36" spans="1:20" x14ac:dyDescent="0.2">
      <c r="A36" s="81" t="s">
        <v>9</v>
      </c>
      <c r="B36" s="83"/>
      <c r="C36" s="83"/>
      <c r="D36" s="96"/>
      <c r="E36" s="96"/>
      <c r="F36" s="96"/>
      <c r="G36" s="96"/>
      <c r="H36" s="96"/>
      <c r="I36" s="96">
        <v>31367</v>
      </c>
      <c r="J36" s="91"/>
      <c r="K36" s="86">
        <v>392087</v>
      </c>
      <c r="L36" s="91" t="s">
        <v>73</v>
      </c>
      <c r="M36" s="85">
        <f t="shared" si="3"/>
        <v>360720</v>
      </c>
      <c r="O36" s="135">
        <f>I36/K36</f>
        <v>0.08</v>
      </c>
      <c r="R36" s="3"/>
    </row>
    <row r="37" spans="1:20" x14ac:dyDescent="0.2">
      <c r="A37" s="81" t="s">
        <v>16</v>
      </c>
      <c r="B37" s="83"/>
      <c r="C37" s="83"/>
      <c r="D37" s="96"/>
      <c r="E37" s="96"/>
      <c r="F37" s="96"/>
      <c r="G37" s="96"/>
      <c r="H37" s="96"/>
      <c r="I37" s="96">
        <v>0</v>
      </c>
      <c r="J37" s="91"/>
      <c r="K37" s="86">
        <v>89276</v>
      </c>
      <c r="L37" s="91" t="s">
        <v>74</v>
      </c>
      <c r="M37" s="85">
        <f t="shared" si="3"/>
        <v>89276</v>
      </c>
      <c r="O37" s="135">
        <f>I37/K37</f>
        <v>0</v>
      </c>
      <c r="R37" s="3"/>
    </row>
    <row r="38" spans="1:20" x14ac:dyDescent="0.2">
      <c r="A38" s="81" t="s">
        <v>10</v>
      </c>
      <c r="B38" s="83"/>
      <c r="C38" s="83"/>
      <c r="D38" s="96"/>
      <c r="E38" s="96"/>
      <c r="F38" s="96"/>
      <c r="G38" s="96"/>
      <c r="H38" s="96"/>
      <c r="I38" s="96">
        <v>0</v>
      </c>
      <c r="J38" s="91"/>
      <c r="K38" s="86">
        <v>471</v>
      </c>
      <c r="L38" s="91" t="s">
        <v>75</v>
      </c>
      <c r="M38" s="85">
        <f t="shared" si="3"/>
        <v>471</v>
      </c>
      <c r="O38" s="135"/>
      <c r="R38" s="3"/>
    </row>
    <row r="39" spans="1:20" x14ac:dyDescent="0.2">
      <c r="A39" s="81" t="s">
        <v>11</v>
      </c>
      <c r="B39" s="83"/>
      <c r="C39" s="83"/>
      <c r="D39" s="96"/>
      <c r="E39" s="96"/>
      <c r="F39" s="96"/>
      <c r="G39" s="96"/>
      <c r="H39" s="96"/>
      <c r="I39" s="96">
        <v>75214</v>
      </c>
      <c r="J39" s="91"/>
      <c r="K39" s="86">
        <v>291443</v>
      </c>
      <c r="L39" s="91" t="s">
        <v>76</v>
      </c>
      <c r="M39" s="85">
        <f t="shared" si="3"/>
        <v>216229</v>
      </c>
      <c r="O39" s="135">
        <f>I39/K39</f>
        <v>0.25807000000000002</v>
      </c>
      <c r="R39" s="3"/>
    </row>
    <row r="40" spans="1:20" x14ac:dyDescent="0.2">
      <c r="A40" s="81" t="s">
        <v>12</v>
      </c>
      <c r="B40" s="83"/>
      <c r="C40" s="83"/>
      <c r="D40" s="96"/>
      <c r="E40" s="96"/>
      <c r="F40" s="96"/>
      <c r="G40" s="96"/>
      <c r="H40" s="96"/>
      <c r="I40" s="96">
        <v>0</v>
      </c>
      <c r="J40" s="91"/>
      <c r="K40" s="86"/>
      <c r="L40" s="91"/>
      <c r="M40" s="85">
        <f t="shared" si="3"/>
        <v>0</v>
      </c>
      <c r="R40" s="3"/>
    </row>
    <row r="41" spans="1:20" x14ac:dyDescent="0.2">
      <c r="A41" s="81" t="s">
        <v>13</v>
      </c>
      <c r="B41" s="83"/>
      <c r="C41" s="83"/>
      <c r="D41" s="96"/>
      <c r="E41" s="96"/>
      <c r="F41" s="96"/>
      <c r="G41" s="96"/>
      <c r="H41" s="96"/>
      <c r="I41" s="96">
        <v>0</v>
      </c>
      <c r="J41" s="91"/>
      <c r="K41" s="86">
        <v>28975</v>
      </c>
      <c r="L41" s="91" t="s">
        <v>77</v>
      </c>
      <c r="M41" s="85">
        <f t="shared" si="3"/>
        <v>28975</v>
      </c>
      <c r="R41" s="3"/>
    </row>
    <row r="42" spans="1:20" x14ac:dyDescent="0.2">
      <c r="A42" s="104" t="s">
        <v>83</v>
      </c>
      <c r="B42" s="83"/>
      <c r="C42" s="83"/>
      <c r="D42" s="96"/>
      <c r="E42" s="96"/>
      <c r="F42" s="96"/>
      <c r="G42" s="96"/>
      <c r="H42" s="96"/>
      <c r="I42" s="96">
        <v>0</v>
      </c>
      <c r="J42" s="101"/>
      <c r="K42" s="86">
        <v>1507143</v>
      </c>
      <c r="L42" s="101"/>
      <c r="M42" s="85">
        <f t="shared" si="3"/>
        <v>1507143</v>
      </c>
      <c r="R42" s="3"/>
    </row>
    <row r="43" spans="1:20" x14ac:dyDescent="0.2">
      <c r="A43" s="104" t="s">
        <v>84</v>
      </c>
      <c r="B43" s="83"/>
      <c r="C43" s="83"/>
      <c r="D43" s="96"/>
      <c r="E43" s="96"/>
      <c r="F43" s="96"/>
      <c r="G43" s="96"/>
      <c r="H43" s="96"/>
      <c r="I43" s="86"/>
      <c r="J43" s="99"/>
      <c r="K43" s="86">
        <v>657405</v>
      </c>
      <c r="L43" s="89"/>
      <c r="M43" s="85">
        <f t="shared" si="3"/>
        <v>657405</v>
      </c>
      <c r="R43" s="3"/>
    </row>
    <row r="44" spans="1:20" x14ac:dyDescent="0.2">
      <c r="A44" s="83" t="s">
        <v>14</v>
      </c>
      <c r="B44" s="83"/>
      <c r="C44" s="83"/>
      <c r="D44" s="98">
        <f t="shared" ref="D44:I44" si="4">SUM(D31:D43)</f>
        <v>0</v>
      </c>
      <c r="E44" s="98">
        <f t="shared" si="4"/>
        <v>0</v>
      </c>
      <c r="F44" s="98">
        <f t="shared" si="4"/>
        <v>0</v>
      </c>
      <c r="G44" s="98">
        <f t="shared" si="4"/>
        <v>0</v>
      </c>
      <c r="H44" s="98">
        <f t="shared" si="4"/>
        <v>0</v>
      </c>
      <c r="I44" s="84">
        <f t="shared" si="4"/>
        <v>871539</v>
      </c>
      <c r="J44" s="100"/>
      <c r="K44" s="85">
        <f>SUM(K31:K43)</f>
        <v>7483012</v>
      </c>
      <c r="L44" s="102">
        <f>I44/K44</f>
        <v>0.11650000000000001</v>
      </c>
      <c r="M44" s="89" t="s">
        <v>46</v>
      </c>
      <c r="R44" s="3"/>
    </row>
    <row r="45" spans="1:20" x14ac:dyDescent="0.2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R45" s="92"/>
      <c r="S45" s="103"/>
      <c r="T45" s="31"/>
    </row>
    <row r="46" spans="1:20" x14ac:dyDescent="0.2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17"/>
      <c r="R46" s="92"/>
      <c r="S46" s="103"/>
      <c r="T46" s="31"/>
    </row>
    <row r="47" spans="1:20" x14ac:dyDescent="0.2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R47" s="92"/>
      <c r="S47" s="31"/>
      <c r="T47" s="31"/>
    </row>
    <row r="48" spans="1:20" x14ac:dyDescent="0.2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R48" s="92"/>
      <c r="S48" s="31"/>
      <c r="T48" s="31"/>
    </row>
    <row r="49" spans="1:20" x14ac:dyDescent="0.2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R49" s="92"/>
      <c r="S49" s="31"/>
      <c r="T49" s="31"/>
    </row>
    <row r="50" spans="1:20" x14ac:dyDescent="0.2">
      <c r="A50" s="29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R50" s="92"/>
      <c r="S50" s="31"/>
      <c r="T50" s="31"/>
    </row>
    <row r="51" spans="1:20" x14ac:dyDescent="0.2">
      <c r="A51" s="29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R51" s="92"/>
      <c r="S51" s="31"/>
      <c r="T51" s="31"/>
    </row>
    <row r="52" spans="1:20" x14ac:dyDescent="0.2">
      <c r="A52" s="2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R52" s="92"/>
      <c r="S52" s="31"/>
      <c r="T52" s="31"/>
    </row>
    <row r="53" spans="1:20" x14ac:dyDescent="0.2">
      <c r="A53" s="29"/>
      <c r="D53" s="61" t="s">
        <v>42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R53" s="92"/>
      <c r="S53" s="31"/>
      <c r="T53" s="31"/>
    </row>
    <row r="54" spans="1:20" x14ac:dyDescent="0.2">
      <c r="A54" s="29"/>
      <c r="D54" s="61" t="s">
        <v>43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R54" s="92"/>
      <c r="S54" s="31"/>
      <c r="T54" s="31"/>
    </row>
    <row r="55" spans="1:20" x14ac:dyDescent="0.2">
      <c r="A55" s="29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R55" s="92"/>
      <c r="S55" s="31"/>
      <c r="T55" s="31"/>
    </row>
    <row r="56" spans="1:20" x14ac:dyDescent="0.2">
      <c r="A56" s="29"/>
      <c r="D56" s="61" t="s">
        <v>52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R56" s="92"/>
      <c r="S56" s="31"/>
      <c r="T56" s="31"/>
    </row>
    <row r="57" spans="1:20" x14ac:dyDescent="0.2">
      <c r="A57" s="29"/>
      <c r="D57" s="61" t="s">
        <v>53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R57" s="92"/>
      <c r="S57" s="31"/>
      <c r="T57" s="31"/>
    </row>
    <row r="58" spans="1:20" x14ac:dyDescent="0.2">
      <c r="A58" s="29"/>
      <c r="D58" s="61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R58" s="92"/>
      <c r="S58" s="31"/>
      <c r="T58" s="31"/>
    </row>
    <row r="59" spans="1:20" x14ac:dyDescent="0.2">
      <c r="A59" s="29"/>
      <c r="D59" s="61" t="s">
        <v>81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R59" s="92"/>
      <c r="S59" s="31"/>
      <c r="T59" s="31"/>
    </row>
    <row r="60" spans="1:20" x14ac:dyDescent="0.2">
      <c r="A60" s="29"/>
      <c r="D60" s="61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R60" s="92"/>
      <c r="S60" s="31"/>
      <c r="T60" s="31"/>
    </row>
    <row r="61" spans="1:20" x14ac:dyDescent="0.2">
      <c r="A61" s="29"/>
      <c r="D61" s="61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R61" s="92"/>
      <c r="S61" s="31"/>
      <c r="T61" s="31"/>
    </row>
    <row r="62" spans="1:20" x14ac:dyDescent="0.2">
      <c r="A62" s="29"/>
      <c r="D62" s="61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R62" s="92"/>
      <c r="S62" s="31"/>
      <c r="T62" s="31"/>
    </row>
    <row r="63" spans="1:20" ht="13.5" thickBot="1" x14ac:dyDescent="0.25">
      <c r="A63" s="29"/>
      <c r="D63" s="61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R63" s="92"/>
      <c r="S63" s="31"/>
      <c r="T63" s="31"/>
    </row>
    <row r="64" spans="1:20" x14ac:dyDescent="0.2">
      <c r="D64" s="32" t="s">
        <v>27</v>
      </c>
      <c r="E64" s="33"/>
      <c r="F64" s="34"/>
      <c r="G64" s="34"/>
      <c r="H64" s="35"/>
      <c r="I64" s="26"/>
      <c r="J64" s="26"/>
      <c r="K64" s="26"/>
      <c r="L64" s="26"/>
      <c r="M64" s="26"/>
      <c r="N64" s="26"/>
      <c r="O64" s="26"/>
      <c r="P64" s="26"/>
      <c r="R64" s="92"/>
      <c r="S64" s="31"/>
      <c r="T64" s="31"/>
    </row>
    <row r="65" spans="4:20" x14ac:dyDescent="0.2">
      <c r="D65" s="36"/>
      <c r="E65" s="37"/>
      <c r="F65" s="38"/>
      <c r="G65" s="38"/>
      <c r="H65" s="39"/>
      <c r="I65" s="26"/>
      <c r="J65" s="26"/>
      <c r="K65" s="26"/>
      <c r="L65" s="26"/>
      <c r="M65" s="26"/>
      <c r="N65" s="26"/>
      <c r="O65" s="26"/>
      <c r="P65" s="26"/>
      <c r="R65" s="92"/>
      <c r="S65" s="31"/>
      <c r="T65" s="31"/>
    </row>
    <row r="66" spans="4:20" x14ac:dyDescent="0.2">
      <c r="D66" s="40"/>
      <c r="E66" s="41"/>
      <c r="F66" s="42">
        <f>I24+SUM(I31:I41)</f>
        <v>1259413</v>
      </c>
      <c r="G66" s="38"/>
      <c r="H66" s="39"/>
      <c r="I66" s="26"/>
      <c r="J66" s="26"/>
      <c r="K66" s="26"/>
      <c r="L66" s="26"/>
      <c r="M66" s="26"/>
      <c r="N66" s="26"/>
      <c r="O66" s="26"/>
      <c r="P66" s="26"/>
      <c r="R66" s="92"/>
      <c r="S66" s="31"/>
      <c r="T66" s="31"/>
    </row>
    <row r="67" spans="4:20" x14ac:dyDescent="0.2">
      <c r="D67" s="71" t="s">
        <v>93</v>
      </c>
      <c r="E67" s="64" t="s">
        <v>51</v>
      </c>
      <c r="F67" s="43">
        <v>37329</v>
      </c>
      <c r="G67" s="63" t="s">
        <v>82</v>
      </c>
      <c r="H67" s="44"/>
      <c r="O67" s="8"/>
      <c r="P67" s="8"/>
      <c r="R67" s="93"/>
      <c r="S67" s="31"/>
      <c r="T67" s="31"/>
    </row>
    <row r="68" spans="4:20" ht="13.5" thickBot="1" x14ac:dyDescent="0.25">
      <c r="D68" s="45" t="s">
        <v>28</v>
      </c>
      <c r="E68" s="46"/>
      <c r="F68" s="47">
        <f>SUM(F66:F67)</f>
        <v>1296742</v>
      </c>
      <c r="G68" s="48" t="s">
        <v>29</v>
      </c>
      <c r="H68" s="49"/>
      <c r="O68" s="8"/>
      <c r="P68" s="8"/>
      <c r="R68" s="93"/>
      <c r="S68" s="31"/>
      <c r="T68" s="31"/>
    </row>
    <row r="69" spans="4:20" ht="13.5" thickBot="1" x14ac:dyDescent="0.25">
      <c r="O69" s="8"/>
      <c r="P69" s="8"/>
      <c r="R69" s="93"/>
      <c r="S69" s="31"/>
      <c r="T69" s="31"/>
    </row>
    <row r="70" spans="4:20" x14ac:dyDescent="0.2">
      <c r="D70" s="32" t="s">
        <v>30</v>
      </c>
      <c r="E70" s="33"/>
      <c r="F70" s="33"/>
      <c r="G70" s="33"/>
      <c r="H70" s="33"/>
      <c r="I70" s="33"/>
      <c r="J70" s="33"/>
      <c r="K70" s="50"/>
      <c r="O70" s="8"/>
      <c r="P70" s="8"/>
      <c r="R70" s="93"/>
      <c r="S70" s="31"/>
      <c r="T70" s="31"/>
    </row>
    <row r="71" spans="4:20" x14ac:dyDescent="0.2">
      <c r="D71" s="40"/>
      <c r="E71" s="37"/>
      <c r="F71" s="51">
        <v>2018</v>
      </c>
      <c r="G71" s="51">
        <v>2017</v>
      </c>
      <c r="H71" s="51" t="s">
        <v>34</v>
      </c>
      <c r="I71" s="51" t="s">
        <v>35</v>
      </c>
      <c r="J71" s="37"/>
      <c r="K71" s="44"/>
      <c r="O71" s="8"/>
      <c r="P71" s="8"/>
      <c r="R71" s="93"/>
      <c r="S71" s="31"/>
      <c r="T71" s="31"/>
    </row>
    <row r="72" spans="4:20" x14ac:dyDescent="0.2">
      <c r="D72" s="40" t="s">
        <v>31</v>
      </c>
      <c r="E72" s="37"/>
      <c r="F72" s="52">
        <f>F68</f>
        <v>1296742</v>
      </c>
      <c r="G72" s="108">
        <v>1572045</v>
      </c>
      <c r="H72" s="52">
        <f>F72-G72</f>
        <v>-275303</v>
      </c>
      <c r="I72" s="53">
        <f>H72/G72</f>
        <v>-0.18</v>
      </c>
      <c r="J72" s="54"/>
      <c r="K72" s="44"/>
      <c r="O72" s="8"/>
      <c r="P72" s="8"/>
      <c r="R72" s="93"/>
      <c r="S72" s="31"/>
      <c r="T72" s="31"/>
    </row>
    <row r="73" spans="4:20" x14ac:dyDescent="0.2">
      <c r="D73" s="40" t="s">
        <v>32</v>
      </c>
      <c r="E73" s="37"/>
      <c r="F73" s="52">
        <f>K24+K44</f>
        <v>10893064</v>
      </c>
      <c r="G73" s="108">
        <v>10015103</v>
      </c>
      <c r="H73" s="37"/>
      <c r="I73" s="37"/>
      <c r="J73" s="37"/>
      <c r="K73" s="44"/>
      <c r="O73" s="8"/>
      <c r="P73" s="8"/>
      <c r="R73" s="93"/>
      <c r="S73" s="31"/>
      <c r="T73" s="31"/>
    </row>
    <row r="74" spans="4:20" x14ac:dyDescent="0.2">
      <c r="D74" s="40" t="s">
        <v>33</v>
      </c>
      <c r="E74" s="37"/>
      <c r="F74" s="116">
        <f>F72/F73</f>
        <v>0.11904000000000001</v>
      </c>
      <c r="G74" s="116">
        <f>G72/G73</f>
        <v>0.15697</v>
      </c>
      <c r="H74" s="117"/>
      <c r="I74" s="54"/>
      <c r="J74" s="37"/>
      <c r="K74" s="44"/>
      <c r="O74" s="8"/>
      <c r="P74" s="8"/>
      <c r="R74" s="93"/>
      <c r="S74" s="31"/>
      <c r="T74" s="31"/>
    </row>
    <row r="75" spans="4:20" x14ac:dyDescent="0.2">
      <c r="D75" s="40"/>
      <c r="E75" s="37"/>
      <c r="F75" s="55"/>
      <c r="G75" s="55"/>
      <c r="H75" s="37"/>
      <c r="I75" s="54"/>
      <c r="J75" s="37"/>
      <c r="K75" s="44"/>
      <c r="O75" s="8"/>
      <c r="P75" s="8"/>
      <c r="R75" s="93"/>
      <c r="S75" s="31"/>
      <c r="T75" s="31"/>
    </row>
    <row r="76" spans="4:20" x14ac:dyDescent="0.2">
      <c r="D76" s="36" t="s">
        <v>90</v>
      </c>
      <c r="E76" s="38"/>
      <c r="F76" s="38"/>
      <c r="G76" s="38"/>
      <c r="H76" s="38"/>
      <c r="I76" s="38"/>
      <c r="J76" s="38"/>
      <c r="K76" s="39"/>
      <c r="O76" s="8"/>
      <c r="P76" s="8"/>
      <c r="R76" s="93"/>
      <c r="S76" s="31"/>
      <c r="T76" s="31"/>
    </row>
    <row r="77" spans="4:20" x14ac:dyDescent="0.2">
      <c r="D77" s="134" t="s">
        <v>91</v>
      </c>
      <c r="E77" s="38"/>
      <c r="F77" s="38"/>
      <c r="G77" s="38"/>
      <c r="H77" s="38"/>
      <c r="I77" s="38"/>
      <c r="J77" s="38"/>
      <c r="K77" s="39"/>
      <c r="O77" s="8"/>
      <c r="P77" s="8"/>
      <c r="R77" s="93"/>
      <c r="S77" s="31"/>
      <c r="T77" s="31"/>
    </row>
    <row r="78" spans="4:20" x14ac:dyDescent="0.2">
      <c r="D78" s="134" t="s">
        <v>92</v>
      </c>
      <c r="E78" s="38"/>
      <c r="F78" s="38"/>
      <c r="G78" s="38"/>
      <c r="H78" s="38"/>
      <c r="I78" s="38"/>
      <c r="J78" s="38"/>
      <c r="K78" s="39"/>
      <c r="O78" s="8"/>
      <c r="P78" s="8"/>
      <c r="R78" s="93"/>
      <c r="S78" s="31"/>
      <c r="T78" s="31"/>
    </row>
    <row r="79" spans="4:20" x14ac:dyDescent="0.2">
      <c r="D79" s="118"/>
      <c r="E79" s="38"/>
      <c r="F79" s="38"/>
      <c r="G79" s="38"/>
      <c r="H79" s="38"/>
      <c r="I79" s="38"/>
      <c r="J79" s="38"/>
      <c r="K79" s="39"/>
      <c r="O79" s="8"/>
      <c r="P79" s="8"/>
      <c r="R79" s="93"/>
      <c r="S79" s="31"/>
      <c r="T79" s="31"/>
    </row>
    <row r="80" spans="4:20" x14ac:dyDescent="0.2">
      <c r="D80" s="118"/>
      <c r="E80" s="38"/>
      <c r="F80" s="38"/>
      <c r="G80" s="38"/>
      <c r="H80" s="38"/>
      <c r="I80" s="38"/>
      <c r="J80" s="38"/>
      <c r="K80" s="39"/>
      <c r="O80" s="8"/>
      <c r="P80" s="8"/>
      <c r="R80" s="93"/>
      <c r="S80" s="31"/>
      <c r="T80" s="31"/>
    </row>
    <row r="81" spans="4:20" x14ac:dyDescent="0.2">
      <c r="D81" s="118"/>
      <c r="E81" s="38"/>
      <c r="F81" s="38"/>
      <c r="G81" s="38"/>
      <c r="H81" s="38"/>
      <c r="I81" s="38"/>
      <c r="J81" s="38"/>
      <c r="K81" s="39"/>
      <c r="O81" s="8"/>
      <c r="P81" s="8"/>
      <c r="R81" s="93"/>
      <c r="S81" s="31"/>
      <c r="T81" s="31"/>
    </row>
    <row r="82" spans="4:20" ht="13.5" thickBot="1" x14ac:dyDescent="0.25">
      <c r="D82" s="119"/>
      <c r="E82" s="120"/>
      <c r="F82" s="120"/>
      <c r="G82" s="120"/>
      <c r="H82" s="120"/>
      <c r="I82" s="120"/>
      <c r="J82" s="120"/>
      <c r="K82" s="121"/>
      <c r="O82" s="8"/>
      <c r="P82" s="8"/>
    </row>
    <row r="83" spans="4:20" ht="13.5" thickBot="1" x14ac:dyDescent="0.25">
      <c r="O83" s="8"/>
      <c r="P83" s="8"/>
    </row>
    <row r="84" spans="4:20" x14ac:dyDescent="0.2">
      <c r="D84" s="32" t="s">
        <v>37</v>
      </c>
      <c r="E84" s="33"/>
      <c r="F84" s="33"/>
      <c r="G84" s="33"/>
      <c r="H84" s="33"/>
      <c r="I84" s="50"/>
      <c r="O84" s="8"/>
      <c r="P84" s="8"/>
    </row>
    <row r="85" spans="4:20" x14ac:dyDescent="0.2">
      <c r="D85" s="40"/>
      <c r="E85" s="37"/>
      <c r="F85" s="37"/>
      <c r="G85" s="37"/>
      <c r="H85" s="37"/>
      <c r="I85" s="44"/>
      <c r="O85" s="8"/>
      <c r="P85" s="8"/>
    </row>
    <row r="86" spans="4:20" x14ac:dyDescent="0.2">
      <c r="D86" s="56" t="s">
        <v>4</v>
      </c>
      <c r="E86" s="37"/>
      <c r="F86" s="37"/>
      <c r="G86" s="37"/>
      <c r="H86" s="52">
        <f t="shared" ref="H86:H94" si="5">I12+I31</f>
        <v>692386</v>
      </c>
      <c r="I86" s="44"/>
      <c r="J86" s="110"/>
      <c r="K86" s="9"/>
      <c r="O86" s="8"/>
      <c r="P86" s="8"/>
    </row>
    <row r="87" spans="4:20" x14ac:dyDescent="0.2">
      <c r="D87" s="56" t="s">
        <v>5</v>
      </c>
      <c r="E87" s="37"/>
      <c r="F87" s="37"/>
      <c r="G87" s="37"/>
      <c r="H87" s="52">
        <f t="shared" si="5"/>
        <v>171972</v>
      </c>
      <c r="I87" s="44"/>
      <c r="J87" s="110"/>
      <c r="K87" s="9"/>
      <c r="O87" s="8"/>
      <c r="P87" s="8"/>
    </row>
    <row r="88" spans="4:20" x14ac:dyDescent="0.2">
      <c r="D88" s="128" t="s">
        <v>6</v>
      </c>
      <c r="E88" s="122"/>
      <c r="F88" s="122"/>
      <c r="G88" s="122"/>
      <c r="H88" s="52">
        <f t="shared" si="5"/>
        <v>184581</v>
      </c>
      <c r="I88" s="124"/>
    </row>
    <row r="89" spans="4:20" x14ac:dyDescent="0.2">
      <c r="D89" s="128" t="s">
        <v>7</v>
      </c>
      <c r="E89" s="122"/>
      <c r="F89" s="122"/>
      <c r="G89" s="122"/>
      <c r="H89" s="52">
        <f t="shared" si="5"/>
        <v>9021</v>
      </c>
      <c r="I89" s="124"/>
    </row>
    <row r="90" spans="4:20" x14ac:dyDescent="0.2">
      <c r="D90" s="128" t="s">
        <v>8</v>
      </c>
      <c r="E90" s="122"/>
      <c r="F90" s="122"/>
      <c r="G90" s="122"/>
      <c r="H90" s="52">
        <f t="shared" si="5"/>
        <v>55730</v>
      </c>
      <c r="I90" s="124"/>
    </row>
    <row r="91" spans="4:20" x14ac:dyDescent="0.2">
      <c r="D91" s="128" t="s">
        <v>9</v>
      </c>
      <c r="E91" s="122"/>
      <c r="F91" s="122"/>
      <c r="G91" s="122"/>
      <c r="H91" s="52">
        <f t="shared" si="5"/>
        <v>40259</v>
      </c>
      <c r="I91" s="124"/>
    </row>
    <row r="92" spans="4:20" x14ac:dyDescent="0.2">
      <c r="D92" s="128" t="s">
        <v>16</v>
      </c>
      <c r="E92" s="122"/>
      <c r="F92" s="122"/>
      <c r="G92" s="122"/>
      <c r="H92" s="52">
        <f t="shared" si="5"/>
        <v>9112</v>
      </c>
      <c r="I92" s="124"/>
    </row>
    <row r="93" spans="4:20" x14ac:dyDescent="0.2">
      <c r="D93" s="128" t="s">
        <v>10</v>
      </c>
      <c r="E93" s="122"/>
      <c r="F93" s="122"/>
      <c r="G93" s="122"/>
      <c r="H93" s="52">
        <f t="shared" si="5"/>
        <v>68</v>
      </c>
      <c r="I93" s="124"/>
    </row>
    <row r="94" spans="4:20" x14ac:dyDescent="0.2">
      <c r="D94" s="128" t="s">
        <v>11</v>
      </c>
      <c r="E94" s="122"/>
      <c r="F94" s="122"/>
      <c r="G94" s="122"/>
      <c r="H94" s="52">
        <f t="shared" si="5"/>
        <v>95137</v>
      </c>
      <c r="I94" s="124"/>
    </row>
    <row r="95" spans="4:20" x14ac:dyDescent="0.2">
      <c r="D95" s="128" t="s">
        <v>12</v>
      </c>
      <c r="E95" s="122"/>
      <c r="F95" s="122"/>
      <c r="G95" s="122"/>
      <c r="H95" s="52">
        <f>F67</f>
        <v>37329</v>
      </c>
      <c r="I95" s="124"/>
    </row>
    <row r="96" spans="4:20" x14ac:dyDescent="0.2">
      <c r="D96" s="128" t="s">
        <v>13</v>
      </c>
      <c r="E96" s="122"/>
      <c r="F96" s="122"/>
      <c r="G96" s="122"/>
      <c r="H96" s="57">
        <f>I22+I41</f>
        <v>1147</v>
      </c>
      <c r="I96" s="124"/>
    </row>
    <row r="97" spans="4:9" x14ac:dyDescent="0.2">
      <c r="D97" s="123"/>
      <c r="E97" s="122"/>
      <c r="F97" s="122"/>
      <c r="G97" s="122"/>
      <c r="H97" s="127"/>
      <c r="I97" s="124"/>
    </row>
    <row r="98" spans="4:9" ht="13.5" thickBot="1" x14ac:dyDescent="0.25">
      <c r="D98" s="125"/>
      <c r="E98" s="126"/>
      <c r="F98" s="126"/>
      <c r="G98" s="126"/>
      <c r="H98" s="129">
        <f>SUM(H86:H96)</f>
        <v>1296742</v>
      </c>
      <c r="I98" s="130" t="s">
        <v>29</v>
      </c>
    </row>
  </sheetData>
  <mergeCells count="1">
    <mergeCell ref="D8:H8"/>
  </mergeCells>
  <phoneticPr fontId="0" type="noConversion"/>
  <pageMargins left="0.25" right="0.25" top="0.75" bottom="0.75" header="0.3" footer="0.3"/>
  <pageSetup paperSize="5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3"/>
  <sheetViews>
    <sheetView view="pageBreakPreview" zoomScaleNormal="85" zoomScaleSheetLayoutView="100" workbookViewId="0">
      <pane xSplit="3" ySplit="10" topLeftCell="D74" activePane="bottomRight" state="frozen"/>
      <selection pane="topRight" activeCell="D1" sqref="D1"/>
      <selection pane="bottomLeft" activeCell="A11" sqref="A11"/>
      <selection pane="bottomRight" activeCell="H81" sqref="H81"/>
    </sheetView>
  </sheetViews>
  <sheetFormatPr defaultRowHeight="12.75" x14ac:dyDescent="0.2"/>
  <cols>
    <col min="1" max="1" width="36.28515625" style="3" customWidth="1"/>
    <col min="2" max="2" width="2.5703125" style="3" customWidth="1"/>
    <col min="3" max="3" width="3" style="3" customWidth="1"/>
    <col min="4" max="4" width="14" style="3" customWidth="1"/>
    <col min="5" max="5" width="12.28515625" style="3" customWidth="1"/>
    <col min="6" max="6" width="11.42578125" style="3" customWidth="1"/>
    <col min="7" max="11" width="11.28515625" style="3" customWidth="1"/>
    <col min="12" max="12" width="11" style="3" customWidth="1"/>
    <col min="13" max="14" width="11.5703125" style="3" customWidth="1"/>
    <col min="15" max="21" width="11.28515625" style="3" customWidth="1"/>
    <col min="22" max="22" width="12.7109375" style="3" customWidth="1"/>
    <col min="23" max="23" width="12.85546875" style="3" bestFit="1" customWidth="1"/>
    <col min="24" max="24" width="14.7109375" style="3" customWidth="1"/>
    <col min="25" max="25" width="9.140625" style="3"/>
    <col min="26" max="26" width="18.140625" style="3" bestFit="1" customWidth="1"/>
    <col min="27" max="27" width="14" style="3" customWidth="1"/>
    <col min="28" max="16384" width="9.140625" style="3"/>
  </cols>
  <sheetData>
    <row r="1" spans="1:26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6" x14ac:dyDescent="0.2">
      <c r="A3" s="4">
        <v>40968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6" x14ac:dyDescent="0.2">
      <c r="K4" s="14"/>
    </row>
    <row r="5" spans="1:26" x14ac:dyDescent="0.2">
      <c r="K5" s="14"/>
      <c r="L5" s="21"/>
    </row>
    <row r="6" spans="1:26" x14ac:dyDescent="0.2">
      <c r="A6" s="14" t="s">
        <v>18</v>
      </c>
    </row>
    <row r="7" spans="1:26" x14ac:dyDescent="0.2">
      <c r="A7" s="14" t="s">
        <v>56</v>
      </c>
    </row>
    <row r="8" spans="1:26" x14ac:dyDescent="0.2">
      <c r="B8" s="5"/>
      <c r="D8" s="137" t="s">
        <v>26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27" t="s">
        <v>44</v>
      </c>
      <c r="Z8" s="27" t="s">
        <v>47</v>
      </c>
    </row>
    <row r="9" spans="1:26" s="15" customFormat="1" x14ac:dyDescent="0.2">
      <c r="D9" s="27" t="s">
        <v>15</v>
      </c>
      <c r="E9" s="27">
        <v>9</v>
      </c>
      <c r="F9" s="27" t="s">
        <v>3</v>
      </c>
      <c r="G9" s="27" t="s">
        <v>17</v>
      </c>
      <c r="H9" s="27">
        <v>92</v>
      </c>
      <c r="I9" s="27">
        <v>5</v>
      </c>
      <c r="J9" s="27" t="s">
        <v>19</v>
      </c>
      <c r="K9" s="27" t="s">
        <v>20</v>
      </c>
      <c r="L9" s="27" t="s">
        <v>38</v>
      </c>
      <c r="M9" s="27" t="s">
        <v>39</v>
      </c>
      <c r="N9" s="27" t="s">
        <v>21</v>
      </c>
      <c r="O9" s="27" t="s">
        <v>57</v>
      </c>
      <c r="P9" s="27" t="s">
        <v>54</v>
      </c>
      <c r="Q9" s="27" t="s">
        <v>58</v>
      </c>
      <c r="R9" s="27" t="s">
        <v>22</v>
      </c>
      <c r="S9" s="27" t="s">
        <v>40</v>
      </c>
      <c r="T9" s="27" t="s">
        <v>41</v>
      </c>
      <c r="U9" s="27" t="s">
        <v>24</v>
      </c>
      <c r="W9" s="27" t="s">
        <v>45</v>
      </c>
      <c r="Z9" s="27" t="s">
        <v>48</v>
      </c>
    </row>
    <row r="10" spans="1:26" s="16" customFormat="1" x14ac:dyDescent="0.2"/>
    <row r="11" spans="1:26" x14ac:dyDescent="0.2">
      <c r="A11" s="7" t="s">
        <v>4</v>
      </c>
      <c r="B11" s="6"/>
      <c r="D11" s="67">
        <v>1728</v>
      </c>
      <c r="E11" s="67">
        <v>49314</v>
      </c>
      <c r="F11" s="67">
        <v>1027.8399999999999</v>
      </c>
      <c r="G11" s="67">
        <v>9711.64</v>
      </c>
      <c r="H11" s="67">
        <v>89305.73</v>
      </c>
      <c r="I11" s="68">
        <v>9037.57</v>
      </c>
      <c r="J11" s="69">
        <v>1555.51</v>
      </c>
      <c r="K11" s="68">
        <v>2074.38</v>
      </c>
      <c r="L11" s="17"/>
      <c r="M11" s="17"/>
      <c r="N11" s="69">
        <v>11743.09</v>
      </c>
      <c r="O11" s="17"/>
      <c r="P11" s="69">
        <v>152.62</v>
      </c>
      <c r="Q11" s="18"/>
      <c r="R11" s="69"/>
      <c r="S11" s="69">
        <v>129.13999999999999</v>
      </c>
      <c r="T11" s="69">
        <v>1172.46</v>
      </c>
      <c r="U11" s="9">
        <f t="shared" ref="U11:U21" si="0">SUM(D11:T11)</f>
        <v>176952</v>
      </c>
      <c r="W11" s="8">
        <v>2782074</v>
      </c>
      <c r="Z11" s="9">
        <f t="shared" ref="Z11:Z21" si="1">W11-U11</f>
        <v>2605122</v>
      </c>
    </row>
    <row r="12" spans="1:26" x14ac:dyDescent="0.2">
      <c r="A12" s="7" t="s">
        <v>5</v>
      </c>
      <c r="B12" s="6"/>
      <c r="D12" s="67">
        <v>2343.3199999999997</v>
      </c>
      <c r="E12" s="67">
        <v>2789</v>
      </c>
      <c r="F12" s="67">
        <v>307.04000000000002</v>
      </c>
      <c r="G12" s="67">
        <v>3056.12</v>
      </c>
      <c r="H12" s="67">
        <v>23627.219999999998</v>
      </c>
      <c r="I12" s="68">
        <v>1673.62</v>
      </c>
      <c r="J12" s="69">
        <v>438.95</v>
      </c>
      <c r="K12" s="68">
        <v>413.73</v>
      </c>
      <c r="L12" s="17"/>
      <c r="M12" s="17"/>
      <c r="N12" s="69">
        <v>2742.34</v>
      </c>
      <c r="O12" s="17"/>
      <c r="P12" s="69">
        <v>37.06</v>
      </c>
      <c r="Q12" s="18"/>
      <c r="R12" s="69"/>
      <c r="S12" s="69">
        <v>33.78</v>
      </c>
      <c r="T12" s="69">
        <v>357.84000000000003</v>
      </c>
      <c r="U12" s="9">
        <f t="shared" si="0"/>
        <v>37820</v>
      </c>
      <c r="W12" s="8">
        <v>513457</v>
      </c>
      <c r="Z12" s="9">
        <f t="shared" si="1"/>
        <v>475637</v>
      </c>
    </row>
    <row r="13" spans="1:26" x14ac:dyDescent="0.2">
      <c r="A13" s="7" t="s">
        <v>6</v>
      </c>
      <c r="B13" s="6"/>
      <c r="D13" s="67">
        <v>3.58</v>
      </c>
      <c r="E13" s="67">
        <v>5671</v>
      </c>
      <c r="F13" s="67">
        <v>1100</v>
      </c>
      <c r="G13" s="67">
        <v>3853</v>
      </c>
      <c r="H13" s="67">
        <v>14980</v>
      </c>
      <c r="I13" s="68">
        <v>968.99</v>
      </c>
      <c r="J13" s="69">
        <v>5557.92</v>
      </c>
      <c r="K13" s="69">
        <v>3572.4900000000002</v>
      </c>
      <c r="L13" s="18"/>
      <c r="M13" s="18"/>
      <c r="N13" s="69">
        <v>28161.7</v>
      </c>
      <c r="O13" s="18"/>
      <c r="P13" s="69"/>
      <c r="Q13" s="18">
        <v>5000</v>
      </c>
      <c r="R13" s="69">
        <v>432.34</v>
      </c>
      <c r="S13" s="69">
        <v>23.11</v>
      </c>
      <c r="T13" s="69">
        <v>1654</v>
      </c>
      <c r="U13" s="9">
        <f t="shared" si="0"/>
        <v>70978</v>
      </c>
      <c r="W13" s="8">
        <v>818104</v>
      </c>
      <c r="Z13" s="9">
        <f t="shared" si="1"/>
        <v>747126</v>
      </c>
    </row>
    <row r="14" spans="1:26" x14ac:dyDescent="0.2">
      <c r="A14" s="7" t="s">
        <v>7</v>
      </c>
      <c r="B14" s="6"/>
      <c r="D14" s="67" t="s">
        <v>2</v>
      </c>
      <c r="E14" s="67">
        <v>847</v>
      </c>
      <c r="F14" s="67"/>
      <c r="G14" s="67" t="s">
        <v>2</v>
      </c>
      <c r="H14" s="67">
        <v>178</v>
      </c>
      <c r="I14" s="68">
        <v>1.17</v>
      </c>
      <c r="J14" s="69">
        <v>2286.7600000000002</v>
      </c>
      <c r="K14" s="69">
        <v>31.16</v>
      </c>
      <c r="L14" s="18"/>
      <c r="M14" s="18"/>
      <c r="N14" s="69">
        <v>1226.99</v>
      </c>
      <c r="O14" s="18"/>
      <c r="P14" s="69">
        <v>1169.76</v>
      </c>
      <c r="Q14" s="18"/>
      <c r="R14" s="69"/>
      <c r="S14" s="69"/>
      <c r="T14" s="69"/>
      <c r="U14" s="9">
        <f t="shared" si="0"/>
        <v>5741</v>
      </c>
      <c r="W14" s="8">
        <v>34672</v>
      </c>
      <c r="Z14" s="9">
        <f t="shared" si="1"/>
        <v>28931</v>
      </c>
    </row>
    <row r="15" spans="1:26" x14ac:dyDescent="0.2">
      <c r="A15" s="7" t="s">
        <v>8</v>
      </c>
      <c r="B15" s="6"/>
      <c r="D15" s="67" t="s">
        <v>2</v>
      </c>
      <c r="E15" s="67">
        <v>3881</v>
      </c>
      <c r="F15" s="67">
        <v>447.14</v>
      </c>
      <c r="G15" s="67">
        <v>7785.5</v>
      </c>
      <c r="H15" s="67">
        <v>21278.639999999999</v>
      </c>
      <c r="I15" s="68">
        <v>9497.67</v>
      </c>
      <c r="J15" s="69">
        <v>3966.42</v>
      </c>
      <c r="K15" s="69">
        <v>5576.9900000000007</v>
      </c>
      <c r="L15" s="18"/>
      <c r="M15" s="18"/>
      <c r="N15" s="69">
        <v>16516.57</v>
      </c>
      <c r="O15" s="18"/>
      <c r="P15" s="69">
        <v>2355.5300000000002</v>
      </c>
      <c r="Q15" s="18"/>
      <c r="R15" s="69"/>
      <c r="S15" s="69">
        <v>16911.849999999999</v>
      </c>
      <c r="T15" s="69"/>
      <c r="U15" s="9">
        <f t="shared" si="0"/>
        <v>88217</v>
      </c>
      <c r="W15" s="8">
        <v>144933</v>
      </c>
      <c r="Z15" s="9">
        <f t="shared" si="1"/>
        <v>56716</v>
      </c>
    </row>
    <row r="16" spans="1:26" x14ac:dyDescent="0.2">
      <c r="A16" s="7" t="s">
        <v>9</v>
      </c>
      <c r="B16" s="6"/>
      <c r="D16" s="67">
        <v>86.77</v>
      </c>
      <c r="E16" s="67">
        <v>3044</v>
      </c>
      <c r="F16" s="67"/>
      <c r="G16" s="67" t="s">
        <v>2</v>
      </c>
      <c r="H16" s="67">
        <v>196.28</v>
      </c>
      <c r="I16" s="68">
        <v>7378.05</v>
      </c>
      <c r="J16" s="69">
        <v>160.44</v>
      </c>
      <c r="K16" s="69">
        <v>118.32000000000002</v>
      </c>
      <c r="L16" s="18"/>
      <c r="M16" s="18"/>
      <c r="N16" s="69">
        <v>4682.41</v>
      </c>
      <c r="O16" s="18"/>
      <c r="P16" s="69">
        <v>2306.2000000000003</v>
      </c>
      <c r="Q16" s="18"/>
      <c r="R16" s="69"/>
      <c r="S16" s="69">
        <v>3214.62</v>
      </c>
      <c r="T16" s="69"/>
      <c r="U16" s="9">
        <f t="shared" si="0"/>
        <v>21187</v>
      </c>
      <c r="W16" s="8">
        <v>148137</v>
      </c>
      <c r="Z16" s="9">
        <f t="shared" si="1"/>
        <v>126950</v>
      </c>
    </row>
    <row r="17" spans="1:27" x14ac:dyDescent="0.2">
      <c r="A17" s="7" t="s">
        <v>16</v>
      </c>
      <c r="B17" s="6"/>
      <c r="D17" s="67">
        <v>10.85</v>
      </c>
      <c r="E17" s="67">
        <v>298</v>
      </c>
      <c r="F17" s="67"/>
      <c r="G17" s="67" t="s">
        <v>2</v>
      </c>
      <c r="H17" s="67" t="s">
        <v>2</v>
      </c>
      <c r="I17" s="68">
        <v>1822.66</v>
      </c>
      <c r="J17" s="69">
        <v>60.38</v>
      </c>
      <c r="K17" s="69">
        <v>926.67</v>
      </c>
      <c r="L17" s="18"/>
      <c r="M17" s="18"/>
      <c r="N17" s="69">
        <v>11987.279999999999</v>
      </c>
      <c r="O17" s="18"/>
      <c r="P17" s="69"/>
      <c r="Q17" s="18"/>
      <c r="R17" s="69"/>
      <c r="S17" s="69">
        <v>50.34</v>
      </c>
      <c r="T17" s="69"/>
      <c r="U17" s="9">
        <f t="shared" si="0"/>
        <v>15156</v>
      </c>
      <c r="W17" s="8">
        <v>19266</v>
      </c>
      <c r="Z17" s="9">
        <f t="shared" si="1"/>
        <v>4110</v>
      </c>
    </row>
    <row r="18" spans="1:27" x14ac:dyDescent="0.2">
      <c r="A18" s="7" t="s">
        <v>10</v>
      </c>
      <c r="B18" s="6"/>
      <c r="D18" s="67"/>
      <c r="E18" s="67"/>
      <c r="F18" s="67"/>
      <c r="G18" s="67" t="s">
        <v>2</v>
      </c>
      <c r="H18" s="67"/>
      <c r="I18" s="68"/>
      <c r="J18" s="69"/>
      <c r="K18" s="69"/>
      <c r="L18" s="18"/>
      <c r="M18" s="18"/>
      <c r="N18" s="69"/>
      <c r="O18" s="18"/>
      <c r="P18" s="69"/>
      <c r="Q18" s="18"/>
      <c r="R18" s="69"/>
      <c r="S18" s="69"/>
      <c r="T18" s="69"/>
      <c r="U18" s="9">
        <f t="shared" si="0"/>
        <v>0</v>
      </c>
      <c r="W18" s="8">
        <v>8753716</v>
      </c>
      <c r="Z18" s="9">
        <f t="shared" si="1"/>
        <v>8753716</v>
      </c>
    </row>
    <row r="19" spans="1:27" x14ac:dyDescent="0.2">
      <c r="A19" s="7" t="s">
        <v>11</v>
      </c>
      <c r="B19" s="6"/>
      <c r="D19" s="67" t="s">
        <v>2</v>
      </c>
      <c r="E19" s="67">
        <v>7054</v>
      </c>
      <c r="F19" s="67"/>
      <c r="G19" s="67" t="s">
        <v>2</v>
      </c>
      <c r="H19" s="67">
        <v>90.59</v>
      </c>
      <c r="I19" s="68">
        <v>6907.8300000000008</v>
      </c>
      <c r="J19" s="69">
        <v>2459.9899999999998</v>
      </c>
      <c r="K19" s="69">
        <v>1687.23</v>
      </c>
      <c r="L19" s="18"/>
      <c r="M19" s="18"/>
      <c r="N19" s="69">
        <v>30619.439999999999</v>
      </c>
      <c r="O19" s="18">
        <v>491</v>
      </c>
      <c r="P19" s="69">
        <v>248.87</v>
      </c>
      <c r="Q19" s="18"/>
      <c r="R19" s="69"/>
      <c r="S19" s="69">
        <v>6967.5999999999995</v>
      </c>
      <c r="T19" s="69"/>
      <c r="U19" s="9">
        <f t="shared" si="0"/>
        <v>56527</v>
      </c>
      <c r="W19" s="8">
        <v>232163</v>
      </c>
      <c r="Z19" s="9">
        <f t="shared" si="1"/>
        <v>175636</v>
      </c>
    </row>
    <row r="20" spans="1:27" x14ac:dyDescent="0.2">
      <c r="A20" s="7" t="s">
        <v>12</v>
      </c>
      <c r="B20" s="6"/>
      <c r="D20" s="67"/>
      <c r="E20" s="67"/>
      <c r="F20" s="67"/>
      <c r="G20" s="67" t="s">
        <v>2</v>
      </c>
      <c r="H20" s="67"/>
      <c r="I20" s="68"/>
      <c r="J20" s="69"/>
      <c r="K20" s="69"/>
      <c r="L20" s="18"/>
      <c r="M20" s="18"/>
      <c r="N20" s="69"/>
      <c r="O20" s="18"/>
      <c r="P20" s="69"/>
      <c r="Q20" s="18"/>
      <c r="R20" s="18"/>
      <c r="S20" s="18"/>
      <c r="T20" s="18"/>
      <c r="U20" s="9">
        <f t="shared" si="0"/>
        <v>0</v>
      </c>
      <c r="W20" s="8"/>
      <c r="Z20" s="9">
        <f t="shared" si="1"/>
        <v>0</v>
      </c>
    </row>
    <row r="21" spans="1:27" x14ac:dyDescent="0.2">
      <c r="A21" s="7" t="s">
        <v>13</v>
      </c>
      <c r="B21" s="6"/>
      <c r="D21" s="67"/>
      <c r="E21" s="67"/>
      <c r="F21" s="67"/>
      <c r="G21" s="67">
        <v>1009.88</v>
      </c>
      <c r="H21" s="67">
        <v>1415.72</v>
      </c>
      <c r="I21" s="68">
        <v>905.83</v>
      </c>
      <c r="J21" s="69"/>
      <c r="K21" s="69">
        <v>482.01</v>
      </c>
      <c r="L21" s="18"/>
      <c r="M21" s="18"/>
      <c r="N21" s="69">
        <v>91.25</v>
      </c>
      <c r="O21" s="18"/>
      <c r="P21" s="69">
        <v>252.5</v>
      </c>
      <c r="Q21" s="18"/>
      <c r="R21" s="18"/>
      <c r="S21" s="18"/>
      <c r="T21" s="18"/>
      <c r="U21" s="9">
        <f t="shared" si="0"/>
        <v>4157</v>
      </c>
      <c r="W21" s="8">
        <v>7700</v>
      </c>
      <c r="Z21" s="9">
        <f t="shared" si="1"/>
        <v>3543</v>
      </c>
    </row>
    <row r="22" spans="1:27" x14ac:dyDescent="0.2">
      <c r="A22" s="13"/>
      <c r="B22" s="6"/>
      <c r="D22" s="11"/>
      <c r="E22" s="11"/>
      <c r="F22" s="11"/>
      <c r="G22" s="11"/>
      <c r="H22" s="11"/>
      <c r="I22" s="20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2"/>
      <c r="W22" s="11"/>
    </row>
    <row r="23" spans="1:27" x14ac:dyDescent="0.2">
      <c r="A23" s="3" t="s">
        <v>14</v>
      </c>
      <c r="B23" s="6"/>
      <c r="D23" s="8">
        <f t="shared" ref="D23:M23" si="2">SUM(D11:D22)</f>
        <v>4173</v>
      </c>
      <c r="E23" s="6">
        <f t="shared" si="2"/>
        <v>72898</v>
      </c>
      <c r="F23" s="8">
        <f t="shared" si="2"/>
        <v>2882</v>
      </c>
      <c r="G23" s="8">
        <f t="shared" si="2"/>
        <v>25416</v>
      </c>
      <c r="H23" s="8">
        <f t="shared" si="2"/>
        <v>151072</v>
      </c>
      <c r="I23" s="72">
        <f t="shared" si="2"/>
        <v>38193</v>
      </c>
      <c r="J23" s="72">
        <f t="shared" si="2"/>
        <v>16486</v>
      </c>
      <c r="K23" s="72">
        <f t="shared" si="2"/>
        <v>14883</v>
      </c>
      <c r="L23" s="65">
        <f t="shared" si="2"/>
        <v>0</v>
      </c>
      <c r="M23" s="65">
        <f t="shared" si="2"/>
        <v>0</v>
      </c>
      <c r="N23" s="72">
        <f t="shared" ref="N23:U23" si="3">SUM(N11:N22)</f>
        <v>107771</v>
      </c>
      <c r="O23" s="65">
        <f t="shared" si="3"/>
        <v>491</v>
      </c>
      <c r="P23" s="65">
        <f t="shared" si="3"/>
        <v>6523</v>
      </c>
      <c r="Q23" s="65">
        <f t="shared" si="3"/>
        <v>5000</v>
      </c>
      <c r="R23" s="72">
        <f t="shared" si="3"/>
        <v>432</v>
      </c>
      <c r="S23" s="72">
        <f t="shared" si="3"/>
        <v>27330</v>
      </c>
      <c r="T23" s="18">
        <f t="shared" si="3"/>
        <v>3184</v>
      </c>
      <c r="U23" s="9">
        <f t="shared" si="3"/>
        <v>476735</v>
      </c>
      <c r="V23" s="28"/>
      <c r="W23" s="9">
        <f>SUM(W11:W22)</f>
        <v>13454222</v>
      </c>
      <c r="Y23" s="62">
        <f>U23/W23</f>
        <v>3.5400000000000001E-2</v>
      </c>
      <c r="Z23" s="14" t="s">
        <v>46</v>
      </c>
    </row>
    <row r="24" spans="1:27" s="8" customFormat="1" x14ac:dyDescent="0.2">
      <c r="I24" s="8">
        <v>283225</v>
      </c>
      <c r="J24" s="8">
        <v>309892</v>
      </c>
      <c r="K24" s="8">
        <v>95029</v>
      </c>
      <c r="N24" s="67">
        <v>1211261</v>
      </c>
      <c r="S24" s="8">
        <v>72442</v>
      </c>
    </row>
    <row r="25" spans="1:27" x14ac:dyDescent="0.2">
      <c r="B25" s="8"/>
      <c r="I25" s="17"/>
      <c r="K25" s="17"/>
      <c r="R25" s="17"/>
    </row>
    <row r="26" spans="1:27" x14ac:dyDescent="0.2">
      <c r="B26" s="8"/>
      <c r="W26" s="27" t="s">
        <v>44</v>
      </c>
      <c r="Z26" s="27" t="s">
        <v>47</v>
      </c>
    </row>
    <row r="27" spans="1:27" x14ac:dyDescent="0.2">
      <c r="B27" s="8"/>
      <c r="I27" s="3" t="s">
        <v>2</v>
      </c>
      <c r="U27" s="27" t="s">
        <v>23</v>
      </c>
      <c r="W27" s="27" t="s">
        <v>49</v>
      </c>
      <c r="Z27" s="27" t="s">
        <v>48</v>
      </c>
    </row>
    <row r="28" spans="1:27" x14ac:dyDescent="0.2">
      <c r="A28" s="10"/>
      <c r="B28" s="10"/>
      <c r="C28" s="10"/>
      <c r="D28" s="138" t="s">
        <v>25</v>
      </c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60"/>
      <c r="U28" s="60"/>
      <c r="AA28" s="16"/>
    </row>
    <row r="29" spans="1:27" x14ac:dyDescent="0.2">
      <c r="A29" s="7" t="s">
        <v>4</v>
      </c>
      <c r="B29" s="10"/>
      <c r="C29" s="10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66">
        <v>291861</v>
      </c>
      <c r="V29" s="10"/>
      <c r="W29" s="8">
        <v>3156222</v>
      </c>
      <c r="Z29" s="9">
        <f>W29-U29</f>
        <v>2864361</v>
      </c>
    </row>
    <row r="30" spans="1:27" x14ac:dyDescent="0.2">
      <c r="A30" s="7" t="s">
        <v>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67">
        <v>137249</v>
      </c>
      <c r="W30" s="8">
        <v>933674</v>
      </c>
      <c r="Z30" s="9">
        <f t="shared" ref="Z30:Z39" si="4">W30-U30</f>
        <v>796425</v>
      </c>
    </row>
    <row r="31" spans="1:27" x14ac:dyDescent="0.2">
      <c r="A31" s="7" t="s">
        <v>6</v>
      </c>
      <c r="B31" s="12"/>
      <c r="C31" s="12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67">
        <v>54503</v>
      </c>
      <c r="W31" s="8">
        <v>259395</v>
      </c>
      <c r="Z31" s="9">
        <f t="shared" si="4"/>
        <v>204892</v>
      </c>
    </row>
    <row r="32" spans="1:27" x14ac:dyDescent="0.2">
      <c r="A32" s="7" t="s">
        <v>7</v>
      </c>
      <c r="B32" s="12"/>
      <c r="C32" s="1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67">
        <v>109</v>
      </c>
      <c r="W32" s="8">
        <v>67268</v>
      </c>
      <c r="Z32" s="9">
        <f t="shared" si="4"/>
        <v>67159</v>
      </c>
    </row>
    <row r="33" spans="1:26" x14ac:dyDescent="0.2">
      <c r="A33" s="7" t="s">
        <v>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67">
        <v>34964</v>
      </c>
      <c r="W33" s="8">
        <v>191688</v>
      </c>
      <c r="Z33" s="9">
        <f t="shared" si="4"/>
        <v>156724</v>
      </c>
    </row>
    <row r="34" spans="1:26" x14ac:dyDescent="0.2">
      <c r="A34" s="7" t="s">
        <v>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67">
        <v>37539</v>
      </c>
      <c r="W34" s="8">
        <v>180968</v>
      </c>
      <c r="Z34" s="9">
        <f t="shared" si="4"/>
        <v>143429</v>
      </c>
    </row>
    <row r="35" spans="1:26" x14ac:dyDescent="0.2">
      <c r="A35" s="7" t="s">
        <v>16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67">
        <v>0</v>
      </c>
      <c r="W35" s="8">
        <v>227442</v>
      </c>
      <c r="Z35" s="9">
        <f t="shared" si="4"/>
        <v>227442</v>
      </c>
    </row>
    <row r="36" spans="1:26" x14ac:dyDescent="0.2">
      <c r="A36" s="7" t="s">
        <v>10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67">
        <v>0</v>
      </c>
      <c r="W36" s="8">
        <v>6242</v>
      </c>
      <c r="Z36" s="9">
        <f t="shared" si="4"/>
        <v>6242</v>
      </c>
    </row>
    <row r="37" spans="1:26" x14ac:dyDescent="0.2">
      <c r="A37" s="7" t="s">
        <v>11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67">
        <v>3593</v>
      </c>
      <c r="W37" s="8">
        <v>192248</v>
      </c>
      <c r="Z37" s="9">
        <f t="shared" si="4"/>
        <v>188655</v>
      </c>
    </row>
    <row r="38" spans="1:26" x14ac:dyDescent="0.2">
      <c r="A38" s="7" t="s">
        <v>12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67">
        <v>0</v>
      </c>
      <c r="W38" s="8"/>
      <c r="Z38" s="9">
        <f t="shared" si="4"/>
        <v>0</v>
      </c>
    </row>
    <row r="39" spans="1:26" x14ac:dyDescent="0.2">
      <c r="A39" s="7" t="s">
        <v>13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67">
        <v>0</v>
      </c>
      <c r="W39" s="8">
        <v>101166</v>
      </c>
      <c r="Z39" s="9">
        <f t="shared" si="4"/>
        <v>101166</v>
      </c>
    </row>
    <row r="40" spans="1:26" x14ac:dyDescent="0.2">
      <c r="A40" s="1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11"/>
      <c r="W40" s="11"/>
    </row>
    <row r="41" spans="1:26" x14ac:dyDescent="0.2">
      <c r="A41" s="3" t="s">
        <v>14</v>
      </c>
      <c r="D41" s="26">
        <f t="shared" ref="D41:R41" si="5">SUM(D29:D40)</f>
        <v>0</v>
      </c>
      <c r="E41" s="26">
        <f t="shared" si="5"/>
        <v>0</v>
      </c>
      <c r="F41" s="26">
        <f t="shared" si="5"/>
        <v>0</v>
      </c>
      <c r="G41" s="26">
        <f t="shared" si="5"/>
        <v>0</v>
      </c>
      <c r="H41" s="26">
        <f t="shared" si="5"/>
        <v>0</v>
      </c>
      <c r="I41" s="26">
        <f t="shared" si="5"/>
        <v>0</v>
      </c>
      <c r="J41" s="26">
        <f t="shared" si="5"/>
        <v>0</v>
      </c>
      <c r="K41" s="26">
        <f t="shared" si="5"/>
        <v>0</v>
      </c>
      <c r="L41" s="26">
        <f t="shared" si="5"/>
        <v>0</v>
      </c>
      <c r="M41" s="26"/>
      <c r="N41" s="26"/>
      <c r="O41" s="26"/>
      <c r="P41" s="26"/>
      <c r="Q41" s="26">
        <f t="shared" si="5"/>
        <v>0</v>
      </c>
      <c r="R41" s="26">
        <f t="shared" si="5"/>
        <v>0</v>
      </c>
      <c r="S41" s="26"/>
      <c r="T41" s="26"/>
      <c r="U41" s="18">
        <f>SUM(U29:U40)</f>
        <v>559818</v>
      </c>
      <c r="V41" s="28"/>
      <c r="W41" s="9">
        <f>SUM(W29:W40)</f>
        <v>5316313</v>
      </c>
      <c r="Y41" s="62">
        <f>U41/W41</f>
        <v>0.1053</v>
      </c>
      <c r="Z41" s="14" t="s">
        <v>46</v>
      </c>
    </row>
    <row r="42" spans="1:26" x14ac:dyDescent="0.2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X42" s="30"/>
      <c r="Y42" s="31"/>
      <c r="Z42" s="31"/>
    </row>
    <row r="43" spans="1:26" x14ac:dyDescent="0.2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X43" s="30"/>
      <c r="Y43" s="31"/>
      <c r="Z43" s="31"/>
    </row>
    <row r="44" spans="1:26" x14ac:dyDescent="0.2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X44" s="30"/>
      <c r="Y44" s="31"/>
      <c r="Z44" s="31"/>
    </row>
    <row r="45" spans="1:26" x14ac:dyDescent="0.2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X45" s="30"/>
      <c r="Y45" s="31"/>
      <c r="Z45" s="31"/>
    </row>
    <row r="46" spans="1:26" x14ac:dyDescent="0.2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X46" s="30"/>
      <c r="Y46" s="31"/>
      <c r="Z46" s="31"/>
    </row>
    <row r="47" spans="1:26" x14ac:dyDescent="0.2">
      <c r="A47" s="29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X47" s="30"/>
      <c r="Y47" s="31"/>
      <c r="Z47" s="31"/>
    </row>
    <row r="48" spans="1:26" x14ac:dyDescent="0.2">
      <c r="A48" s="29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X48" s="30"/>
      <c r="Y48" s="31"/>
      <c r="Z48" s="31"/>
    </row>
    <row r="49" spans="1:26" x14ac:dyDescent="0.2">
      <c r="A49" s="29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X49" s="30"/>
      <c r="Y49" s="31"/>
      <c r="Z49" s="31"/>
    </row>
    <row r="50" spans="1:26" x14ac:dyDescent="0.2">
      <c r="A50" s="29"/>
      <c r="D50" s="61" t="s">
        <v>42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X50" s="30"/>
      <c r="Y50" s="31"/>
      <c r="Z50" s="31"/>
    </row>
    <row r="51" spans="1:26" x14ac:dyDescent="0.2">
      <c r="A51" s="29"/>
      <c r="D51" s="61" t="s">
        <v>43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X51" s="30"/>
      <c r="Y51" s="31"/>
      <c r="Z51" s="31"/>
    </row>
    <row r="52" spans="1:26" x14ac:dyDescent="0.2">
      <c r="A52" s="29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X52" s="30"/>
      <c r="Y52" s="31"/>
      <c r="Z52" s="31"/>
    </row>
    <row r="53" spans="1:26" x14ac:dyDescent="0.2">
      <c r="A53" s="29"/>
      <c r="D53" s="61" t="s">
        <v>52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X53" s="30"/>
      <c r="Y53" s="31"/>
      <c r="Z53" s="31"/>
    </row>
    <row r="54" spans="1:26" x14ac:dyDescent="0.2">
      <c r="A54" s="29"/>
      <c r="D54" s="61" t="s">
        <v>53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X54" s="30"/>
      <c r="Y54" s="31"/>
      <c r="Z54" s="31"/>
    </row>
    <row r="55" spans="1:26" x14ac:dyDescent="0.2">
      <c r="A55" s="29"/>
      <c r="D55" s="61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X55" s="30"/>
      <c r="Y55" s="31"/>
      <c r="Z55" s="31"/>
    </row>
    <row r="56" spans="1:26" x14ac:dyDescent="0.2">
      <c r="A56" s="29"/>
      <c r="D56" s="61" t="s">
        <v>55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X56" s="30"/>
      <c r="Y56" s="31"/>
      <c r="Z56" s="31"/>
    </row>
    <row r="57" spans="1:26" x14ac:dyDescent="0.2">
      <c r="A57" s="29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X57" s="30"/>
      <c r="Y57" s="31"/>
      <c r="Z57" s="31"/>
    </row>
    <row r="58" spans="1:26" ht="13.5" thickBot="1" x14ac:dyDescent="0.25"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X58" s="30"/>
      <c r="Y58" s="31"/>
      <c r="Z58" s="31"/>
    </row>
    <row r="59" spans="1:26" x14ac:dyDescent="0.2">
      <c r="D59" s="32" t="s">
        <v>27</v>
      </c>
      <c r="E59" s="33"/>
      <c r="F59" s="34"/>
      <c r="G59" s="34"/>
      <c r="H59" s="35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X59" s="30"/>
      <c r="Y59" s="31"/>
      <c r="Z59" s="31"/>
    </row>
    <row r="60" spans="1:26" x14ac:dyDescent="0.2">
      <c r="D60" s="36"/>
      <c r="E60" s="37"/>
      <c r="F60" s="38"/>
      <c r="G60" s="38"/>
      <c r="H60" s="39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X60" s="30"/>
      <c r="Y60" s="31"/>
      <c r="Z60" s="31"/>
    </row>
    <row r="61" spans="1:26" x14ac:dyDescent="0.2">
      <c r="D61" s="40"/>
      <c r="E61" s="41"/>
      <c r="F61" s="42">
        <f>U41+U23</f>
        <v>1036553</v>
      </c>
      <c r="G61" s="38"/>
      <c r="H61" s="39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X61" s="30"/>
      <c r="Y61" s="31"/>
      <c r="Z61" s="31"/>
    </row>
    <row r="62" spans="1:26" x14ac:dyDescent="0.2">
      <c r="D62" s="40" t="s">
        <v>12</v>
      </c>
      <c r="E62" s="64" t="s">
        <v>51</v>
      </c>
      <c r="F62" s="43">
        <v>470718</v>
      </c>
      <c r="G62" s="63" t="s">
        <v>50</v>
      </c>
      <c r="H62" s="44"/>
      <c r="S62" s="8"/>
      <c r="T62" s="8"/>
      <c r="U62" s="8"/>
      <c r="V62" s="8"/>
      <c r="X62" s="31"/>
      <c r="Y62" s="31"/>
      <c r="Z62" s="31"/>
    </row>
    <row r="63" spans="1:26" ht="13.5" thickBot="1" x14ac:dyDescent="0.25">
      <c r="D63" s="45" t="s">
        <v>28</v>
      </c>
      <c r="E63" s="46"/>
      <c r="F63" s="47">
        <f>SUM(F61:F62)</f>
        <v>1507271</v>
      </c>
      <c r="G63" s="48" t="s">
        <v>29</v>
      </c>
      <c r="H63" s="49"/>
      <c r="S63" s="8"/>
      <c r="T63" s="8"/>
      <c r="U63" s="8"/>
      <c r="V63" s="8"/>
      <c r="X63" s="31"/>
      <c r="Y63" s="31"/>
      <c r="Z63" s="31"/>
    </row>
    <row r="64" spans="1:26" ht="13.5" thickBot="1" x14ac:dyDescent="0.25">
      <c r="S64" s="8"/>
      <c r="T64" s="8"/>
      <c r="U64" s="8"/>
      <c r="V64" s="8"/>
      <c r="X64" s="31"/>
      <c r="Y64" s="31"/>
      <c r="Z64" s="31"/>
    </row>
    <row r="65" spans="4:26" x14ac:dyDescent="0.2">
      <c r="D65" s="32" t="s">
        <v>30</v>
      </c>
      <c r="E65" s="33"/>
      <c r="F65" s="33"/>
      <c r="G65" s="33"/>
      <c r="H65" s="33"/>
      <c r="I65" s="33"/>
      <c r="J65" s="33"/>
      <c r="K65" s="50"/>
      <c r="S65" s="8"/>
      <c r="T65" s="8"/>
      <c r="U65" s="8"/>
      <c r="V65" s="8"/>
      <c r="X65" s="31"/>
      <c r="Y65" s="31"/>
      <c r="Z65" s="31"/>
    </row>
    <row r="66" spans="4:26" x14ac:dyDescent="0.2">
      <c r="D66" s="40"/>
      <c r="E66" s="37"/>
      <c r="F66" s="51">
        <v>2012</v>
      </c>
      <c r="G66" s="51">
        <v>2011</v>
      </c>
      <c r="H66" s="51" t="s">
        <v>34</v>
      </c>
      <c r="I66" s="51" t="s">
        <v>35</v>
      </c>
      <c r="J66" s="37"/>
      <c r="K66" s="44"/>
      <c r="S66" s="8"/>
      <c r="T66" s="8"/>
      <c r="U66" s="8"/>
      <c r="V66" s="8"/>
      <c r="X66" s="31"/>
      <c r="Y66" s="31"/>
      <c r="Z66" s="31"/>
    </row>
    <row r="67" spans="4:26" x14ac:dyDescent="0.2">
      <c r="D67" s="40" t="s">
        <v>31</v>
      </c>
      <c r="E67" s="37"/>
      <c r="F67" s="52">
        <f>F63</f>
        <v>1507271</v>
      </c>
      <c r="G67" s="42">
        <v>1731003</v>
      </c>
      <c r="H67" s="52">
        <f>F67-G67</f>
        <v>-223732</v>
      </c>
      <c r="I67" s="53">
        <f>H67/G67</f>
        <v>-0.13</v>
      </c>
      <c r="J67" s="54" t="s">
        <v>36</v>
      </c>
      <c r="K67" s="44"/>
      <c r="S67" s="8"/>
      <c r="T67" s="8"/>
      <c r="U67" s="8"/>
      <c r="V67" s="8"/>
      <c r="X67" s="31"/>
      <c r="Y67" s="31"/>
      <c r="Z67" s="31"/>
    </row>
    <row r="68" spans="4:26" x14ac:dyDescent="0.2">
      <c r="D68" s="40" t="s">
        <v>32</v>
      </c>
      <c r="E68" s="37"/>
      <c r="F68" s="52">
        <f>W23+W41</f>
        <v>18770535</v>
      </c>
      <c r="G68" s="42">
        <v>19778190</v>
      </c>
      <c r="H68" s="37"/>
      <c r="I68" s="37"/>
      <c r="J68" s="37"/>
      <c r="K68" s="44"/>
      <c r="S68" s="8"/>
      <c r="T68" s="8"/>
      <c r="U68" s="8"/>
      <c r="V68" s="8"/>
      <c r="X68" s="31"/>
      <c r="Y68" s="31"/>
      <c r="Z68" s="31"/>
    </row>
    <row r="69" spans="4:26" x14ac:dyDescent="0.2">
      <c r="D69" s="40" t="s">
        <v>33</v>
      </c>
      <c r="E69" s="37"/>
      <c r="F69" s="55">
        <f>F67/F68</f>
        <v>0.08</v>
      </c>
      <c r="G69" s="55">
        <f>G67/G68</f>
        <v>8.7999999999999995E-2</v>
      </c>
      <c r="H69" s="37"/>
      <c r="I69" s="54"/>
      <c r="J69" s="37"/>
      <c r="K69" s="44"/>
      <c r="S69" s="8"/>
      <c r="T69" s="8"/>
      <c r="U69" s="8"/>
      <c r="V69" s="8"/>
      <c r="X69" s="31"/>
      <c r="Y69" s="31"/>
      <c r="Z69" s="31"/>
    </row>
    <row r="70" spans="4:26" x14ac:dyDescent="0.2">
      <c r="D70" s="40"/>
      <c r="E70" s="37"/>
      <c r="F70" s="55"/>
      <c r="G70" s="55"/>
      <c r="H70" s="37"/>
      <c r="I70" s="54"/>
      <c r="J70" s="37"/>
      <c r="K70" s="44"/>
      <c r="S70" s="8"/>
      <c r="T70" s="8"/>
      <c r="U70" s="8"/>
      <c r="V70" s="8"/>
      <c r="X70" s="31"/>
      <c r="Y70" s="31"/>
      <c r="Z70" s="31"/>
    </row>
    <row r="71" spans="4:26" x14ac:dyDescent="0.2">
      <c r="D71" s="71" t="s">
        <v>62</v>
      </c>
      <c r="E71" s="64"/>
      <c r="F71" s="64"/>
      <c r="G71" s="64"/>
      <c r="H71" s="64"/>
      <c r="I71" s="64"/>
      <c r="J71" s="64"/>
      <c r="K71" s="44"/>
      <c r="S71" s="8"/>
      <c r="T71" s="8"/>
      <c r="U71" s="8"/>
      <c r="V71" s="8"/>
      <c r="X71" s="31"/>
      <c r="Y71" s="31"/>
      <c r="Z71" s="31"/>
    </row>
    <row r="72" spans="4:26" x14ac:dyDescent="0.2">
      <c r="D72" s="40" t="s">
        <v>59</v>
      </c>
      <c r="E72" s="64"/>
      <c r="F72" s="64"/>
      <c r="G72" s="64"/>
      <c r="H72" s="64"/>
      <c r="I72" s="64"/>
      <c r="J72" s="64"/>
      <c r="K72" s="44"/>
      <c r="S72" s="8"/>
      <c r="T72" s="8"/>
      <c r="U72" s="8"/>
      <c r="V72" s="8"/>
      <c r="X72" s="31"/>
      <c r="Y72" s="31"/>
      <c r="Z72" s="31"/>
    </row>
    <row r="73" spans="4:26" x14ac:dyDescent="0.2">
      <c r="D73" s="40" t="s">
        <v>60</v>
      </c>
      <c r="E73" s="64"/>
      <c r="F73" s="64"/>
      <c r="G73" s="64"/>
      <c r="H73" s="64"/>
      <c r="I73" s="64"/>
      <c r="J73" s="64"/>
      <c r="K73" s="44"/>
      <c r="S73" s="8"/>
      <c r="T73" s="8"/>
      <c r="U73" s="8"/>
      <c r="V73" s="8"/>
      <c r="X73" s="31"/>
      <c r="Y73" s="31"/>
      <c r="Z73" s="31"/>
    </row>
    <row r="74" spans="4:26" x14ac:dyDescent="0.2">
      <c r="D74" s="40" t="s">
        <v>61</v>
      </c>
      <c r="E74" s="64"/>
      <c r="F74" s="64"/>
      <c r="G74" s="64"/>
      <c r="H74" s="64"/>
      <c r="I74" s="64"/>
      <c r="J74" s="64"/>
      <c r="K74" s="44"/>
      <c r="S74" s="8"/>
      <c r="T74" s="8"/>
      <c r="U74" s="8"/>
      <c r="V74" s="8"/>
      <c r="X74" s="31"/>
      <c r="Y74" s="31"/>
      <c r="Z74" s="31"/>
    </row>
    <row r="75" spans="4:26" x14ac:dyDescent="0.2">
      <c r="D75" s="71" t="s">
        <v>63</v>
      </c>
      <c r="E75" s="64"/>
      <c r="F75" s="64"/>
      <c r="G75" s="64"/>
      <c r="H75" s="64"/>
      <c r="I75" s="64"/>
      <c r="J75" s="64"/>
      <c r="K75" s="44"/>
      <c r="S75" s="8"/>
      <c r="T75" s="8"/>
      <c r="U75" s="8"/>
      <c r="V75" s="8"/>
      <c r="X75" s="31"/>
      <c r="Y75" s="31"/>
      <c r="Z75" s="31"/>
    </row>
    <row r="76" spans="4:26" x14ac:dyDescent="0.2">
      <c r="D76" s="71" t="s">
        <v>64</v>
      </c>
      <c r="E76" s="64"/>
      <c r="F76" s="64"/>
      <c r="G76" s="64"/>
      <c r="H76" s="64"/>
      <c r="I76" s="64"/>
      <c r="J76" s="64"/>
      <c r="K76" s="44"/>
      <c r="S76" s="8"/>
      <c r="T76" s="8"/>
      <c r="U76" s="8"/>
      <c r="V76" s="8"/>
      <c r="X76" s="31"/>
      <c r="Y76" s="31"/>
      <c r="Z76" s="31"/>
    </row>
    <row r="77" spans="4:26" ht="13.5" thickBot="1" x14ac:dyDescent="0.25">
      <c r="D77" s="70" t="s">
        <v>65</v>
      </c>
      <c r="E77" s="46"/>
      <c r="F77" s="46"/>
      <c r="G77" s="46"/>
      <c r="H77" s="46"/>
      <c r="I77" s="46"/>
      <c r="J77" s="46"/>
      <c r="K77" s="49"/>
      <c r="S77" s="8"/>
      <c r="T77" s="8"/>
      <c r="U77" s="8"/>
      <c r="V77" s="8"/>
    </row>
    <row r="78" spans="4:26" ht="13.5" thickBot="1" x14ac:dyDescent="0.25">
      <c r="S78" s="8"/>
      <c r="T78" s="8"/>
      <c r="U78" s="8"/>
      <c r="V78" s="8"/>
    </row>
    <row r="79" spans="4:26" x14ac:dyDescent="0.2">
      <c r="D79" s="32" t="s">
        <v>37</v>
      </c>
      <c r="E79" s="33"/>
      <c r="F79" s="33"/>
      <c r="G79" s="33"/>
      <c r="H79" s="33"/>
      <c r="I79" s="50"/>
      <c r="S79" s="8"/>
      <c r="T79" s="8"/>
      <c r="U79" s="8"/>
      <c r="V79" s="8"/>
    </row>
    <row r="80" spans="4:26" x14ac:dyDescent="0.2">
      <c r="D80" s="40"/>
      <c r="E80" s="37"/>
      <c r="F80" s="37"/>
      <c r="G80" s="37"/>
      <c r="H80" s="37"/>
      <c r="I80" s="44"/>
      <c r="S80" s="8"/>
      <c r="T80" s="8"/>
      <c r="U80" s="8"/>
      <c r="V80" s="8"/>
    </row>
    <row r="81" spans="4:22" x14ac:dyDescent="0.2">
      <c r="D81" s="56" t="s">
        <v>4</v>
      </c>
      <c r="E81" s="37"/>
      <c r="F81" s="37"/>
      <c r="G81" s="37"/>
      <c r="H81" s="52">
        <f>U11+U29</f>
        <v>468813</v>
      </c>
      <c r="I81" s="44"/>
      <c r="S81" s="8"/>
      <c r="T81" s="8"/>
      <c r="U81" s="8"/>
      <c r="V81" s="8"/>
    </row>
    <row r="82" spans="4:22" x14ac:dyDescent="0.2">
      <c r="D82" s="56" t="s">
        <v>5</v>
      </c>
      <c r="E82" s="37"/>
      <c r="F82" s="37"/>
      <c r="G82" s="37"/>
      <c r="H82" s="52">
        <f t="shared" ref="H82:H89" si="6">U12+U30</f>
        <v>175069</v>
      </c>
      <c r="I82" s="44"/>
      <c r="S82" s="8"/>
      <c r="T82" s="8"/>
      <c r="U82" s="8"/>
      <c r="V82" s="8"/>
    </row>
    <row r="83" spans="4:22" x14ac:dyDescent="0.2">
      <c r="D83" s="56" t="s">
        <v>6</v>
      </c>
      <c r="E83" s="37"/>
      <c r="F83" s="37"/>
      <c r="G83" s="37"/>
      <c r="H83" s="52">
        <f t="shared" si="6"/>
        <v>125481</v>
      </c>
      <c r="I83" s="44"/>
    </row>
    <row r="84" spans="4:22" x14ac:dyDescent="0.2">
      <c r="D84" s="56" t="s">
        <v>7</v>
      </c>
      <c r="E84" s="37"/>
      <c r="F84" s="37"/>
      <c r="G84" s="37"/>
      <c r="H84" s="52">
        <f t="shared" si="6"/>
        <v>5850</v>
      </c>
      <c r="I84" s="44"/>
    </row>
    <row r="85" spans="4:22" x14ac:dyDescent="0.2">
      <c r="D85" s="56" t="s">
        <v>8</v>
      </c>
      <c r="E85" s="37"/>
      <c r="F85" s="37"/>
      <c r="G85" s="37"/>
      <c r="H85" s="52">
        <f t="shared" si="6"/>
        <v>123181</v>
      </c>
      <c r="I85" s="44"/>
    </row>
    <row r="86" spans="4:22" x14ac:dyDescent="0.2">
      <c r="D86" s="56" t="s">
        <v>9</v>
      </c>
      <c r="E86" s="37"/>
      <c r="F86" s="37"/>
      <c r="G86" s="37"/>
      <c r="H86" s="52">
        <f t="shared" si="6"/>
        <v>58726</v>
      </c>
      <c r="I86" s="44"/>
    </row>
    <row r="87" spans="4:22" x14ac:dyDescent="0.2">
      <c r="D87" s="56" t="s">
        <v>16</v>
      </c>
      <c r="E87" s="37"/>
      <c r="F87" s="37"/>
      <c r="G87" s="37"/>
      <c r="H87" s="52">
        <f t="shared" si="6"/>
        <v>15156</v>
      </c>
      <c r="I87" s="44"/>
    </row>
    <row r="88" spans="4:22" x14ac:dyDescent="0.2">
      <c r="D88" s="56" t="s">
        <v>10</v>
      </c>
      <c r="E88" s="37"/>
      <c r="F88" s="37"/>
      <c r="G88" s="37"/>
      <c r="H88" s="52">
        <f t="shared" si="6"/>
        <v>0</v>
      </c>
      <c r="I88" s="44"/>
    </row>
    <row r="89" spans="4:22" x14ac:dyDescent="0.2">
      <c r="D89" s="56" t="s">
        <v>11</v>
      </c>
      <c r="E89" s="37"/>
      <c r="F89" s="37"/>
      <c r="G89" s="37"/>
      <c r="H89" s="52">
        <f t="shared" si="6"/>
        <v>60120</v>
      </c>
      <c r="I89" s="44"/>
    </row>
    <row r="90" spans="4:22" x14ac:dyDescent="0.2">
      <c r="D90" s="56" t="s">
        <v>12</v>
      </c>
      <c r="E90" s="37"/>
      <c r="F90" s="37"/>
      <c r="G90" s="37"/>
      <c r="H90" s="52">
        <f>F62</f>
        <v>470718</v>
      </c>
      <c r="I90" s="44"/>
    </row>
    <row r="91" spans="4:22" x14ac:dyDescent="0.2">
      <c r="D91" s="56" t="s">
        <v>13</v>
      </c>
      <c r="E91" s="37"/>
      <c r="F91" s="37"/>
      <c r="G91" s="37"/>
      <c r="H91" s="57">
        <f>U21+U39</f>
        <v>4157</v>
      </c>
      <c r="I91" s="44"/>
    </row>
    <row r="92" spans="4:22" x14ac:dyDescent="0.2">
      <c r="D92" s="40"/>
      <c r="E92" s="37"/>
      <c r="F92" s="37"/>
      <c r="G92" s="37"/>
      <c r="H92" s="52"/>
      <c r="I92" s="44"/>
    </row>
    <row r="93" spans="4:22" ht="13.5" thickBot="1" x14ac:dyDescent="0.25">
      <c r="D93" s="45"/>
      <c r="E93" s="46"/>
      <c r="F93" s="46"/>
      <c r="G93" s="46"/>
      <c r="H93" s="58">
        <f>SUM(H81:H92)</f>
        <v>1507271</v>
      </c>
      <c r="I93" s="59" t="s">
        <v>29</v>
      </c>
    </row>
  </sheetData>
  <mergeCells count="2">
    <mergeCell ref="D8:V8"/>
    <mergeCell ref="D28:S28"/>
  </mergeCells>
  <pageMargins left="0.25" right="0.25" top="0.75" bottom="0.75" header="0.3" footer="0.3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F3F64BA2D834D9890B2B0FCA86593" ma:contentTypeVersion="0" ma:contentTypeDescription="Create a new document." ma:contentTypeScope="" ma:versionID="7773e6d8d42ee44051c1c0eff1e1722b">
  <xsd:schema xmlns:xsd="http://www.w3.org/2001/XMLSchema" xmlns:xs="http://www.w3.org/2001/XMLSchema" xmlns:p="http://schemas.microsoft.com/office/2006/metadata/properties" xmlns:ns2="ee48f412-c89c-4bfe-8797-1e4120cde2d7" targetNamespace="http://schemas.microsoft.com/office/2006/metadata/properties" ma:root="true" ma:fieldsID="29658008ee7e34efeac66763608eb204" ns2:_="">
    <xsd:import namespace="ee48f412-c89c-4bfe-8797-1e4120cde2d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8f412-c89c-4bfe-8797-1e4120cde2d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756177-E705-4211-B023-55DDBFBCC9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D3AA3D-2D92-49A5-A432-70E1679D0C8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EEEEFB2-EBAA-4EE6-8D5A-147A6DB0A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8f412-c89c-4bfe-8797-1e4120cde2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20C4EDF-C042-492D-B62C-7ACCB55073D9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2CFEF80-EE36-4C0C-BA37-1563D82C82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Admin Costs</vt:lpstr>
      <vt:lpstr>admin exp fye  2.2012</vt:lpstr>
      <vt:lpstr>'Admin Costs'!Print_Area</vt:lpstr>
      <vt:lpstr>'admin exp fye  2.2012'!Print_Area</vt:lpstr>
      <vt:lpstr>'Admin Costs'!Print_Titles</vt:lpstr>
    </vt:vector>
  </TitlesOfParts>
  <Company>Reznick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 Marie Kelemen</cp:lastModifiedBy>
  <cp:lastPrinted>2015-10-28T17:29:33Z</cp:lastPrinted>
  <dcterms:created xsi:type="dcterms:W3CDTF">2005-08-23T00:18:35Z</dcterms:created>
  <dcterms:modified xsi:type="dcterms:W3CDTF">2020-10-13T12:42:40Z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thAndName">
    <vt:lpwstr>\\baltds1\clientfiles\00002230\0000\2010\CaseWare\BCCAP Consolidated\Administrative Expenses 2010.xls</vt:lpwstr>
  </property>
  <property fmtid="{D5CDD505-2E9C-101B-9397-08002B2CF9AE}" pid="3" name="_dlc_DocId">
    <vt:lpwstr>N2ZHZDKS4W2E-124567310-88</vt:lpwstr>
  </property>
  <property fmtid="{D5CDD505-2E9C-101B-9397-08002B2CF9AE}" pid="4" name="_dlc_DocIdItemGuid">
    <vt:lpwstr>c2f9cbfc-4c15-4377-b780-48566757e908</vt:lpwstr>
  </property>
  <property fmtid="{D5CDD505-2E9C-101B-9397-08002B2CF9AE}" pid="5" name="_dlc_DocIdUrl">
    <vt:lpwstr>https://portals.cohnreznick.com/clients/0002684/_layouts/DocIdRedir.aspx?ID=N2ZHZDKS4W2E-124567310-88, N2ZHZDKS4W2E-124567310-88</vt:lpwstr>
  </property>
</Properties>
</file>